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ond\Documents\KS Ventures\Volten Industries Dashboard\"/>
    </mc:Choice>
  </mc:AlternateContent>
  <xr:revisionPtr revIDLastSave="0" documentId="13_ncr:1_{3AA3A618-C887-494A-851E-7004DB0A1F08}" xr6:coauthVersionLast="47" xr6:coauthVersionMax="47" xr10:uidLastSave="{00000000-0000-0000-0000-000000000000}"/>
  <bookViews>
    <workbookView xWindow="-120" yWindow="-120" windowWidth="29040" windowHeight="15720" activeTab="4" xr2:uid="{8FC3364E-F9B0-4DD7-95F3-2202190EB8A9}"/>
  </bookViews>
  <sheets>
    <sheet name="Welcome" sheetId="1" r:id="rId1"/>
    <sheet name="Summary" sheetId="5" r:id="rId2"/>
    <sheet name="Past Performance" sheetId="2" r:id="rId3"/>
    <sheet name="Future Report" sheetId="3" r:id="rId4"/>
    <sheet name="Investment Report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5" l="1"/>
  <c r="E26" i="5"/>
  <c r="C26" i="5"/>
  <c r="C40" i="5"/>
  <c r="D40" i="5"/>
  <c r="E40" i="5"/>
  <c r="F40" i="5"/>
  <c r="H40" i="5"/>
  <c r="N9" i="5"/>
  <c r="B16" i="2"/>
  <c r="K9" i="2"/>
  <c r="E27" i="4"/>
  <c r="E18" i="4"/>
  <c r="E19" i="4"/>
  <c r="E20" i="4"/>
  <c r="E21" i="4"/>
  <c r="E22" i="4"/>
  <c r="E23" i="4"/>
  <c r="E24" i="4"/>
  <c r="E25" i="4"/>
  <c r="E26" i="4"/>
  <c r="E17" i="4"/>
  <c r="V9" i="4"/>
  <c r="V10" i="4"/>
  <c r="V11" i="4"/>
  <c r="W10" i="4" s="1"/>
  <c r="V12" i="4"/>
  <c r="V13" i="4"/>
  <c r="V14" i="4"/>
  <c r="V15" i="4"/>
  <c r="W15" i="4" s="1"/>
  <c r="V16" i="4"/>
  <c r="V17" i="4"/>
  <c r="V18" i="4"/>
  <c r="N22" i="4"/>
  <c r="D23" i="3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" i="3"/>
  <c r="C23" i="3"/>
  <c r="B23" i="3"/>
  <c r="G35" i="5"/>
  <c r="G36" i="5"/>
  <c r="G34" i="5"/>
  <c r="I23" i="5"/>
  <c r="O9" i="5"/>
  <c r="X18" i="4"/>
  <c r="X17" i="4"/>
  <c r="W17" i="4"/>
  <c r="X16" i="4"/>
  <c r="W16" i="4"/>
  <c r="X15" i="4"/>
  <c r="X14" i="4"/>
  <c r="X13" i="4"/>
  <c r="W13" i="4"/>
  <c r="X12" i="4"/>
  <c r="X11" i="4"/>
  <c r="X10" i="4"/>
  <c r="X9" i="4"/>
  <c r="V22" i="4" l="1"/>
  <c r="Y17" i="4"/>
  <c r="Z17" i="4" s="1"/>
  <c r="Y14" i="4"/>
  <c r="Z14" i="4" s="1"/>
  <c r="Y10" i="4"/>
  <c r="Z10" i="4" s="1"/>
  <c r="Y18" i="4"/>
  <c r="Z18" i="4" s="1"/>
  <c r="Y15" i="4"/>
  <c r="Z15" i="4" s="1"/>
  <c r="X22" i="4"/>
  <c r="Y12" i="4"/>
  <c r="Z12" i="4" s="1"/>
  <c r="W12" i="4"/>
  <c r="W14" i="4"/>
  <c r="W18" i="4"/>
  <c r="Y16" i="4"/>
  <c r="Z16" i="4" s="1"/>
  <c r="Y9" i="4"/>
  <c r="Z9" i="4" s="1"/>
  <c r="Y13" i="4"/>
  <c r="Z13" i="4" s="1"/>
  <c r="W11" i="4"/>
  <c r="W9" i="4"/>
  <c r="Y11" i="4"/>
  <c r="Y22" i="4" l="1"/>
  <c r="Z11" i="4"/>
  <c r="Z22" i="4" s="1"/>
  <c r="W22" i="4"/>
  <c r="J9" i="2" l="1"/>
</calcChain>
</file>

<file path=xl/sharedStrings.xml><?xml version="1.0" encoding="utf-8"?>
<sst xmlns="http://schemas.openxmlformats.org/spreadsheetml/2006/main" count="224" uniqueCount="186">
  <si>
    <t xml:space="preserve">Prepared by KS Ventures </t>
  </si>
  <si>
    <t xml:space="preserve">Table of Contents </t>
  </si>
  <si>
    <t>Past Performance Report Sheet 1</t>
  </si>
  <si>
    <t>Future Report Sheet 2</t>
  </si>
  <si>
    <t>Investment Report Sheet 3</t>
  </si>
  <si>
    <t xml:space="preserve">Contact Investment Banker </t>
  </si>
  <si>
    <t>Kunal Soonderji</t>
  </si>
  <si>
    <t>CEO - KS Ventures</t>
  </si>
  <si>
    <t>kunal@ksventures.co</t>
  </si>
  <si>
    <t>+91-7757-0432-23</t>
  </si>
  <si>
    <t>Year</t>
  </si>
  <si>
    <t>Locations</t>
  </si>
  <si>
    <t>Singapore</t>
  </si>
  <si>
    <t xml:space="preserve">Year  </t>
  </si>
  <si>
    <t>DCF</t>
  </si>
  <si>
    <t>CCV</t>
  </si>
  <si>
    <t>PTV</t>
  </si>
  <si>
    <t>Valuation Type</t>
  </si>
  <si>
    <t>Total</t>
  </si>
  <si>
    <t>s</t>
  </si>
  <si>
    <t>No</t>
  </si>
  <si>
    <t xml:space="preserve">Year </t>
  </si>
  <si>
    <t xml:space="preserve">Amount &amp; Tranches </t>
  </si>
  <si>
    <t>Revenue</t>
  </si>
  <si>
    <t>Dividends</t>
  </si>
  <si>
    <t>Other Equity</t>
  </si>
  <si>
    <t xml:space="preserve">Net Profit </t>
  </si>
  <si>
    <t>Buy Out</t>
  </si>
  <si>
    <t>Voting Rights</t>
  </si>
  <si>
    <t xml:space="preserve">Audit </t>
  </si>
  <si>
    <t>Stake %</t>
  </si>
  <si>
    <t>Cumulative %</t>
  </si>
  <si>
    <t>Margin %</t>
  </si>
  <si>
    <t>Life</t>
  </si>
  <si>
    <t xml:space="preserve">Annually </t>
  </si>
  <si>
    <t>Yes</t>
  </si>
  <si>
    <t>Total Paid To Investor</t>
  </si>
  <si>
    <t xml:space="preserve">Min Guaranteed Returns = </t>
  </si>
  <si>
    <t xml:space="preserve">Repayment </t>
  </si>
  <si>
    <t>Actual to debt</t>
  </si>
  <si>
    <t>Percentage to debt</t>
  </si>
  <si>
    <t>Net Profit or PAT</t>
  </si>
  <si>
    <t>Sinking Funds</t>
  </si>
  <si>
    <t>Take away</t>
  </si>
  <si>
    <t>Tenure</t>
  </si>
  <si>
    <t>Amount in USD</t>
  </si>
  <si>
    <t>Amount in INR</t>
  </si>
  <si>
    <t>USD Interest @ %pa</t>
  </si>
  <si>
    <t>Instalment Amount in USD</t>
  </si>
  <si>
    <t>Instalment Amount in INR</t>
  </si>
  <si>
    <t>Exit Fee</t>
  </si>
  <si>
    <t>Due date</t>
  </si>
  <si>
    <t xml:space="preserve">Tranches </t>
  </si>
  <si>
    <t xml:space="preserve">Projected </t>
  </si>
  <si>
    <t xml:space="preserve">Percentage </t>
  </si>
  <si>
    <t>Max %</t>
  </si>
  <si>
    <t>Min %</t>
  </si>
  <si>
    <t>Annual Repayment</t>
  </si>
  <si>
    <t>Disbursement</t>
  </si>
  <si>
    <t xml:space="preserve">DATA INPUT </t>
  </si>
  <si>
    <t>UAE COMPANY</t>
  </si>
  <si>
    <t>USD</t>
  </si>
  <si>
    <t xml:space="preserve">Year 1 </t>
  </si>
  <si>
    <t xml:space="preserve">Year 2 </t>
  </si>
  <si>
    <t>First Instalment</t>
  </si>
  <si>
    <t xml:space="preserve">Year 3 </t>
  </si>
  <si>
    <t>Dec 20 - 30 2024</t>
  </si>
  <si>
    <t>Second Instalment</t>
  </si>
  <si>
    <t xml:space="preserve">Year 4 </t>
  </si>
  <si>
    <t>Dec 20 - 30 2025</t>
  </si>
  <si>
    <t>Third Instalment</t>
  </si>
  <si>
    <t xml:space="preserve">Year 5 </t>
  </si>
  <si>
    <t>Dec 20 - 30 2026</t>
  </si>
  <si>
    <t>Fourth Instalment</t>
  </si>
  <si>
    <t>Year 6</t>
  </si>
  <si>
    <t>Dec 20 - 30 2027</t>
  </si>
  <si>
    <t>Fifth Instalment</t>
  </si>
  <si>
    <t>Year 7</t>
  </si>
  <si>
    <t>Dec 20 - 30 2028</t>
  </si>
  <si>
    <t>Sixth Instalment</t>
  </si>
  <si>
    <t>Year 8</t>
  </si>
  <si>
    <t>Dec 20 - 30 2029</t>
  </si>
  <si>
    <t>Seventh Instalment</t>
  </si>
  <si>
    <t>Year 9</t>
  </si>
  <si>
    <t>Dec 20 - 30 2030</t>
  </si>
  <si>
    <t>Eight Instalment</t>
  </si>
  <si>
    <t xml:space="preserve">Year 10 </t>
  </si>
  <si>
    <t>Dec 20 - 30 2031</t>
  </si>
  <si>
    <t>Ninth Instalment</t>
  </si>
  <si>
    <t>Year 11</t>
  </si>
  <si>
    <t>Dec 20 - 30 2032</t>
  </si>
  <si>
    <t xml:space="preserve">Tenth Instalment </t>
  </si>
  <si>
    <t>Year 12</t>
  </si>
  <si>
    <t>Dec 20 - 30 2033</t>
  </si>
  <si>
    <t xml:space="preserve">Total </t>
  </si>
  <si>
    <t>Percentage</t>
  </si>
  <si>
    <t xml:space="preserve">Over a 10 yr Term </t>
  </si>
  <si>
    <t>Yearly Pay out</t>
  </si>
  <si>
    <t>For Life</t>
  </si>
  <si>
    <t>Eleventh Instalment</t>
  </si>
  <si>
    <t>Twelth Instalment</t>
  </si>
  <si>
    <t>in Billions</t>
  </si>
  <si>
    <t xml:space="preserve">Use of Funds </t>
  </si>
  <si>
    <t>Amount (in millions)</t>
  </si>
  <si>
    <t xml:space="preserve">Working Capital </t>
  </si>
  <si>
    <t>Asset</t>
  </si>
  <si>
    <t>Start Value</t>
  </si>
  <si>
    <t>Depreciation</t>
  </si>
  <si>
    <t>Current Value</t>
  </si>
  <si>
    <t xml:space="preserve">Collateral Use </t>
  </si>
  <si>
    <t xml:space="preserve">Total Assets </t>
  </si>
  <si>
    <t>In Millions</t>
  </si>
  <si>
    <t>Year Acquired</t>
  </si>
  <si>
    <t>Cost Structure</t>
  </si>
  <si>
    <t>Percentage of Revenue</t>
  </si>
  <si>
    <t>Summary</t>
  </si>
  <si>
    <t xml:space="preserve">Profit Margin </t>
  </si>
  <si>
    <t xml:space="preserve">Years - Quarters </t>
  </si>
  <si>
    <t>Total Revenue</t>
  </si>
  <si>
    <t>2028-2038</t>
  </si>
  <si>
    <t>Clean Tech (in B)</t>
  </si>
  <si>
    <t>New Food &amp; Health (in B)</t>
  </si>
  <si>
    <t>Total Revenue (in B)</t>
  </si>
  <si>
    <t>Oslo - HQ</t>
  </si>
  <si>
    <t xml:space="preserve">Sao Paulo </t>
  </si>
  <si>
    <r>
      <t>Operational footprint:</t>
    </r>
    <r>
      <rPr>
        <sz val="11"/>
        <color theme="1"/>
        <rFont val="Aptos Narrow"/>
        <family val="2"/>
        <scheme val="minor"/>
      </rPr>
      <t xml:space="preserve"> 27 nations (compliance), 41 jurisdictions (deployment).</t>
    </r>
  </si>
  <si>
    <r>
      <t>Global outreach:</t>
    </r>
    <r>
      <rPr>
        <sz val="11"/>
        <color theme="1"/>
        <rFont val="Aptos Narrow"/>
        <family val="2"/>
        <scheme val="minor"/>
      </rPr>
      <t xml:space="preserve"> Marketing/education campaigns across 175 countries minimum.</t>
    </r>
  </si>
  <si>
    <t xml:space="preserve">R&amp;D Spend for </t>
  </si>
  <si>
    <t>EVX Confidential Propulsion Systems Gen I &amp; II</t>
  </si>
  <si>
    <t>Amount in B</t>
  </si>
  <si>
    <t>Quantum Battery &amp; Swap Infra</t>
  </si>
  <si>
    <t xml:space="preserve">Heirloom Vegan Formulations &amp; Clinical Trials </t>
  </si>
  <si>
    <t xml:space="preserve">AI diagnostic Platforms &amp; Predictive Health Engines </t>
  </si>
  <si>
    <t xml:space="preserve">Locked Tech Protocols for Maritime, Aviation &amp; Urban Systems </t>
  </si>
  <si>
    <t xml:space="preserve">Regenerative Agri &amp; Seed Vault Engineering </t>
  </si>
  <si>
    <t xml:space="preserve">Sovereign Vaccine &amp; Pharma Platforms </t>
  </si>
  <si>
    <t>DIV</t>
  </si>
  <si>
    <t xml:space="preserve">Market Share of Volten </t>
  </si>
  <si>
    <t>FY2020</t>
  </si>
  <si>
    <t>FY2025</t>
  </si>
  <si>
    <t>FY2030</t>
  </si>
  <si>
    <t>FY2035</t>
  </si>
  <si>
    <t>Aerospace Division</t>
  </si>
  <si>
    <t>Automotive Division</t>
  </si>
  <si>
    <t>Construction Division</t>
  </si>
  <si>
    <t>Engineering Division</t>
  </si>
  <si>
    <t>Market Size (in T)</t>
  </si>
  <si>
    <t>Nautical Division</t>
  </si>
  <si>
    <t>Valuation (in T)</t>
  </si>
  <si>
    <t>Revenue (in T)</t>
  </si>
  <si>
    <t>EBITDA</t>
  </si>
  <si>
    <t>COST</t>
  </si>
  <si>
    <t>NET PROFIT MARGIN</t>
  </si>
  <si>
    <t>NET PROFIT</t>
  </si>
  <si>
    <t>19-20%</t>
  </si>
  <si>
    <t>Master Excel Report for Volten Industries</t>
  </si>
  <si>
    <t xml:space="preserve">Corp Infra &amp; Facilities </t>
  </si>
  <si>
    <t xml:space="preserve">R&amp;D + Product Development </t>
  </si>
  <si>
    <t xml:space="preserve">Digital &amp; Cybersecurity </t>
  </si>
  <si>
    <t xml:space="preserve">Advertising &amp; Marketing </t>
  </si>
  <si>
    <t>Office &amp; Supplies</t>
  </si>
  <si>
    <t xml:space="preserve">Reserves &amp; Governance Oversight </t>
  </si>
  <si>
    <t>5% to 20%</t>
  </si>
  <si>
    <t>Infrastructure &amp; Facility Expansion</t>
  </si>
  <si>
    <t xml:space="preserve">R&amp;D &amp; Product Finalization </t>
  </si>
  <si>
    <t>Strategic Acquisitions (M&amp;A)</t>
  </si>
  <si>
    <t>Advertising, Marketing &amp; Education</t>
  </si>
  <si>
    <t>Digital, Cybersecurity &amp; Sovereign Cloud</t>
  </si>
  <si>
    <t>Human Capital &amp; Training</t>
  </si>
  <si>
    <t>Governance, Oversight &amp; Reserves</t>
  </si>
  <si>
    <t>AERO - REVENUE</t>
  </si>
  <si>
    <t>AUTO - REVENUE</t>
  </si>
  <si>
    <t>CONST - REVENUE</t>
  </si>
  <si>
    <t>ENG - REVENUE</t>
  </si>
  <si>
    <t>NAUTICAL - REVENUE</t>
  </si>
  <si>
    <t xml:space="preserve">Total (in triliions) </t>
  </si>
  <si>
    <t xml:space="preserve">Automotive Sovereign Assembly Plant - Singapore </t>
  </si>
  <si>
    <t xml:space="preserve">Construction Smart City Hub - Dubai </t>
  </si>
  <si>
    <t>Aero Manufacturing Complex - Oslo HQ</t>
  </si>
  <si>
    <t xml:space="preserve">Eng Modular Fabrication Unit - Munich </t>
  </si>
  <si>
    <t>Nautical Sovereign Shipyard - Rotterdam</t>
  </si>
  <si>
    <t>Sov Cloud &amp; Cybersecurity Vault - Stockholm</t>
  </si>
  <si>
    <t>Vertical Farming Pod Network - Toronto</t>
  </si>
  <si>
    <t>Quantum Battery R&amp;D Lab - Tokyo</t>
  </si>
  <si>
    <t xml:space="preserve">Encrypted Health Diagnostic Center - Oslo </t>
  </si>
  <si>
    <t>Global Distribution Hub (Sao Paula)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</si>
</sst>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_(&quot;$&quot;* #,##0.000_);_(&quot;$&quot;* \(#,##0.000\);_(&quot;$&quot;* &quot;-&quot;??_);_(@_)"/>
    <numFmt numFmtId="166" formatCode="0.0%"/>
  </numFmts>
  <fonts count="33" x14ac:knownFonts="1">
    <font>
      <sz val="11"/>
      <color theme="1"/>
      <name val="Aptos Narrow"/>
      <family val="2"/>
      <scheme val="minor"/>
    </font>
    <font>
      <sz val="11"/>
      <color rgb="FFC2C2C2"/>
      <name val="Aptos Narrow"/>
      <family val="2"/>
      <scheme val="minor"/>
    </font>
    <font>
      <sz val="11"/>
      <color rgb="FF323333"/>
      <name val="Aptos Narrow"/>
      <family val="2"/>
      <scheme val="minor"/>
    </font>
    <font>
      <sz val="12"/>
      <color rgb="FFC2C2C2"/>
      <name val="Aptos Narrow"/>
      <family val="2"/>
      <scheme val="minor"/>
    </font>
    <font>
      <sz val="14"/>
      <color rgb="FFC2C2C2"/>
      <name val="Aptos Narrow"/>
      <family val="2"/>
      <scheme val="minor"/>
    </font>
    <font>
      <sz val="18"/>
      <color rgb="FFC2C2C2"/>
      <name val="Aptos Narrow"/>
      <family val="2"/>
      <scheme val="minor"/>
    </font>
    <font>
      <sz val="36"/>
      <color rgb="FFC2C2C2"/>
      <name val="Aptos Narrow"/>
      <family val="2"/>
      <scheme val="minor"/>
    </font>
    <font>
      <sz val="11"/>
      <color rgb="FFC2C2C2"/>
      <name val="Aptos Narrow"/>
      <scheme val="minor"/>
    </font>
    <font>
      <u/>
      <sz val="11"/>
      <color theme="10"/>
      <name val="Aptos Narrow"/>
      <family val="2"/>
      <scheme val="minor"/>
    </font>
    <font>
      <b/>
      <sz val="11"/>
      <color rgb="FFC2C2C2"/>
      <name val="Aptos Narrow"/>
      <scheme val="minor"/>
    </font>
    <font>
      <sz val="11"/>
      <color theme="1"/>
      <name val="Aptos Narrow"/>
      <family val="2"/>
      <scheme val="minor"/>
    </font>
    <font>
      <b/>
      <sz val="10"/>
      <color theme="1" tint="0.249977111117893"/>
      <name val="Aptos Narrow"/>
      <family val="2"/>
      <scheme val="minor"/>
    </font>
    <font>
      <b/>
      <sz val="10"/>
      <color theme="4" tint="-0.499984740745262"/>
      <name val="Aptos Narrow"/>
      <family val="2"/>
      <scheme val="minor"/>
    </font>
    <font>
      <b/>
      <sz val="12"/>
      <color theme="4" tint="-0.499984740745262"/>
      <name val="Aptos Narrow"/>
      <family val="2"/>
      <scheme val="minor"/>
    </font>
    <font>
      <b/>
      <sz val="10"/>
      <color indexed="8"/>
      <name val="Calibri"/>
      <family val="2"/>
    </font>
    <font>
      <b/>
      <sz val="10"/>
      <color rgb="FFC2C2C2"/>
      <name val="Aptos Narrow"/>
      <family val="2"/>
      <scheme val="minor"/>
    </font>
    <font>
      <b/>
      <sz val="10"/>
      <color rgb="FFC2C2C2"/>
      <name val="Calibri"/>
      <family val="2"/>
    </font>
    <font>
      <b/>
      <sz val="8"/>
      <color rgb="FFC2C2C2"/>
      <name val="Calibri"/>
      <family val="2"/>
    </font>
    <font>
      <b/>
      <sz val="6"/>
      <color rgb="FFC2C2C2"/>
      <name val="Calibri"/>
      <family val="2"/>
    </font>
    <font>
      <b/>
      <sz val="11"/>
      <color theme="4" tint="-0.499984740745262"/>
      <name val="Aptos Narrow"/>
      <family val="2"/>
      <scheme val="minor"/>
    </font>
    <font>
      <b/>
      <sz val="10"/>
      <color rgb="FF323333"/>
      <name val="Calibri"/>
      <family val="2"/>
    </font>
    <font>
      <b/>
      <sz val="11"/>
      <color theme="1"/>
      <name val="Aptos Narrow"/>
      <family val="2"/>
      <scheme val="minor"/>
    </font>
    <font>
      <b/>
      <sz val="11"/>
      <color rgb="FFC2C2C2"/>
      <name val="Aptos Narrow"/>
      <family val="2"/>
      <scheme val="minor"/>
    </font>
    <font>
      <b/>
      <sz val="9"/>
      <color rgb="FF888888"/>
      <name val="Aptos Narrow"/>
      <family val="2"/>
      <scheme val="minor"/>
    </font>
    <font>
      <sz val="20"/>
      <color rgb="FFFACF39"/>
      <name val="Aptos Narrow"/>
      <scheme val="minor"/>
    </font>
    <font>
      <b/>
      <sz val="11"/>
      <color rgb="FFFACF39"/>
      <name val="Aptos Narrow"/>
      <family val="2"/>
      <scheme val="minor"/>
    </font>
    <font>
      <sz val="11"/>
      <color rgb="FFFACF39"/>
      <name val="Aptos Narrow"/>
      <family val="2"/>
      <scheme val="minor"/>
    </font>
    <font>
      <b/>
      <sz val="14"/>
      <color rgb="FFFACF39"/>
      <name val="Aptos Narrow"/>
      <family val="2"/>
      <scheme val="minor"/>
    </font>
    <font>
      <b/>
      <sz val="11"/>
      <color rgb="FFFACF39"/>
      <name val="Aptos Narrow"/>
      <scheme val="minor"/>
    </font>
    <font>
      <b/>
      <sz val="12"/>
      <color rgb="FFFACF39"/>
      <name val="Aptos Narrow"/>
      <family val="2"/>
      <scheme val="minor"/>
    </font>
    <font>
      <b/>
      <sz val="12"/>
      <color rgb="FFFACF39"/>
      <name val="Aptos Narrow"/>
      <scheme val="minor"/>
    </font>
    <font>
      <b/>
      <sz val="11"/>
      <color rgb="FFFFC000"/>
      <name val="Aptos Narrow"/>
      <family val="2"/>
      <scheme val="minor"/>
    </font>
    <font>
      <sz val="11"/>
      <color rgb="FFFFC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23333"/>
        <bgColor indexed="64"/>
      </patternFill>
    </fill>
    <fill>
      <patternFill patternType="solid">
        <fgColor rgb="FFC2C2C2"/>
        <bgColor indexed="64"/>
      </patternFill>
    </fill>
    <fill>
      <patternFill patternType="solid">
        <fgColor rgb="FFFACF3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888888"/>
      </left>
      <right style="thin">
        <color rgb="FF888888"/>
      </right>
      <top style="thin">
        <color rgb="FF888888"/>
      </top>
      <bottom style="thin">
        <color rgb="FF888888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187">
    <xf numFmtId="0" fontId="0" fillId="0" borderId="0" xfId="0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4" fillId="2" borderId="0" xfId="0" applyFont="1" applyFill="1"/>
    <xf numFmtId="0" fontId="5" fillId="2" borderId="0" xfId="0" applyFont="1" applyFill="1"/>
    <xf numFmtId="49" fontId="3" fillId="2" borderId="0" xfId="0" applyNumberFormat="1" applyFont="1" applyFill="1"/>
    <xf numFmtId="0" fontId="0" fillId="0" borderId="10" xfId="0" applyBorder="1"/>
    <xf numFmtId="0" fontId="9" fillId="2" borderId="11" xfId="0" applyFont="1" applyFill="1" applyBorder="1"/>
    <xf numFmtId="0" fontId="9" fillId="0" borderId="0" xfId="0" applyFont="1"/>
    <xf numFmtId="9" fontId="0" fillId="0" borderId="0" xfId="0" applyNumberFormat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right"/>
    </xf>
    <xf numFmtId="0" fontId="0" fillId="3" borderId="1" xfId="0" applyFill="1" applyBorder="1"/>
    <xf numFmtId="0" fontId="0" fillId="3" borderId="10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0" xfId="0" applyFill="1"/>
    <xf numFmtId="0" fontId="0" fillId="3" borderId="4" xfId="0" applyFill="1" applyBorder="1"/>
    <xf numFmtId="4" fontId="0" fillId="3" borderId="3" xfId="0" applyNumberFormat="1" applyFill="1" applyBorder="1"/>
    <xf numFmtId="1" fontId="0" fillId="0" borderId="0" xfId="3" applyNumberFormat="1" applyFont="1"/>
    <xf numFmtId="0" fontId="0" fillId="0" borderId="0" xfId="3" applyNumberFormat="1" applyFont="1"/>
    <xf numFmtId="1" fontId="11" fillId="0" borderId="0" xfId="3" applyNumberFormat="1" applyFont="1" applyAlignment="1">
      <alignment horizontal="center" vertical="center"/>
    </xf>
    <xf numFmtId="0" fontId="11" fillId="0" borderId="0" xfId="3" applyNumberFormat="1" applyFont="1" applyAlignment="1">
      <alignment horizontal="center" vertical="center"/>
    </xf>
    <xf numFmtId="1" fontId="12" fillId="0" borderId="0" xfId="3" applyNumberFormat="1" applyFont="1" applyAlignment="1">
      <alignment horizontal="center" vertical="center" wrapText="1"/>
    </xf>
    <xf numFmtId="3" fontId="13" fillId="0" borderId="0" xfId="3" applyNumberFormat="1" applyFont="1" applyAlignment="1">
      <alignment horizontal="center" vertical="center" wrapText="1"/>
    </xf>
    <xf numFmtId="0" fontId="13" fillId="0" borderId="0" xfId="3" applyNumberFormat="1" applyFont="1" applyAlignment="1">
      <alignment horizontal="center" vertical="center" wrapText="1"/>
    </xf>
    <xf numFmtId="44" fontId="0" fillId="0" borderId="0" xfId="3" applyFont="1" applyAlignment="1">
      <alignment horizontal="center"/>
    </xf>
    <xf numFmtId="44" fontId="11" fillId="0" borderId="0" xfId="3" applyFont="1" applyAlignment="1">
      <alignment horizontal="center" vertical="center"/>
    </xf>
    <xf numFmtId="44" fontId="13" fillId="0" borderId="0" xfId="3" applyFont="1" applyAlignment="1">
      <alignment horizontal="left" vertical="center" wrapText="1"/>
    </xf>
    <xf numFmtId="44" fontId="0" fillId="0" borderId="0" xfId="0" applyNumberFormat="1"/>
    <xf numFmtId="1" fontId="11" fillId="3" borderId="0" xfId="3" applyNumberFormat="1" applyFont="1" applyFill="1" applyAlignment="1">
      <alignment horizontal="center" vertical="center"/>
    </xf>
    <xf numFmtId="3" fontId="11" fillId="3" borderId="0" xfId="3" applyNumberFormat="1" applyFont="1" applyFill="1" applyAlignment="1">
      <alignment horizontal="center" vertical="center"/>
    </xf>
    <xf numFmtId="0" fontId="11" fillId="3" borderId="0" xfId="3" applyNumberFormat="1" applyFont="1" applyFill="1" applyAlignment="1">
      <alignment horizontal="center" vertical="center"/>
    </xf>
    <xf numFmtId="1" fontId="15" fillId="2" borderId="0" xfId="3" applyNumberFormat="1" applyFont="1" applyFill="1" applyAlignment="1">
      <alignment horizontal="center" vertical="center"/>
    </xf>
    <xf numFmtId="44" fontId="15" fillId="2" borderId="0" xfId="3" applyFont="1" applyFill="1" applyAlignment="1">
      <alignment horizontal="center" vertical="center"/>
    </xf>
    <xf numFmtId="0" fontId="15" fillId="2" borderId="0" xfId="3" applyNumberFormat="1" applyFont="1" applyFill="1" applyAlignment="1">
      <alignment horizontal="center" vertical="center"/>
    </xf>
    <xf numFmtId="9" fontId="15" fillId="2" borderId="0" xfId="3" applyNumberFormat="1" applyFont="1" applyFill="1" applyAlignment="1">
      <alignment horizontal="center" vertical="center"/>
    </xf>
    <xf numFmtId="1" fontId="15" fillId="2" borderId="12" xfId="3" applyNumberFormat="1" applyFont="1" applyFill="1" applyBorder="1" applyAlignment="1">
      <alignment horizontal="center" vertical="center"/>
    </xf>
    <xf numFmtId="44" fontId="15" fillId="2" borderId="12" xfId="3" applyFont="1" applyFill="1" applyBorder="1" applyAlignment="1">
      <alignment horizontal="center" vertical="center"/>
    </xf>
    <xf numFmtId="0" fontId="15" fillId="2" borderId="12" xfId="3" applyNumberFormat="1" applyFont="1" applyFill="1" applyBorder="1" applyAlignment="1">
      <alignment horizontal="center" vertical="center"/>
    </xf>
    <xf numFmtId="0" fontId="15" fillId="2" borderId="13" xfId="3" applyNumberFormat="1" applyFont="1" applyFill="1" applyBorder="1" applyAlignment="1">
      <alignment horizontal="center" vertical="center"/>
    </xf>
    <xf numFmtId="3" fontId="15" fillId="2" borderId="12" xfId="3" applyNumberFormat="1" applyFont="1" applyFill="1" applyBorder="1" applyAlignment="1">
      <alignment horizontal="center" vertical="center"/>
    </xf>
    <xf numFmtId="10" fontId="15" fillId="2" borderId="12" xfId="3" applyNumberFormat="1" applyFont="1" applyFill="1" applyBorder="1" applyAlignment="1">
      <alignment horizontal="center" vertical="center"/>
    </xf>
    <xf numFmtId="0" fontId="0" fillId="0" borderId="14" xfId="0" applyBorder="1"/>
    <xf numFmtId="49" fontId="16" fillId="2" borderId="14" xfId="0" applyNumberFormat="1" applyFont="1" applyFill="1" applyBorder="1" applyAlignment="1">
      <alignment horizontal="center" vertical="center" wrapText="1"/>
    </xf>
    <xf numFmtId="2" fontId="16" fillId="2" borderId="14" xfId="2" applyNumberFormat="1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49" fontId="17" fillId="2" borderId="14" xfId="0" applyNumberFormat="1" applyFont="1" applyFill="1" applyBorder="1" applyAlignment="1">
      <alignment horizontal="center" vertical="center" wrapText="1"/>
    </xf>
    <xf numFmtId="2" fontId="17" fillId="2" borderId="14" xfId="2" applyNumberFormat="1" applyFont="1" applyFill="1" applyBorder="1" applyAlignment="1">
      <alignment horizontal="center" vertical="center" wrapText="1"/>
    </xf>
    <xf numFmtId="0" fontId="16" fillId="2" borderId="14" xfId="2" applyNumberFormat="1" applyFont="1" applyFill="1" applyBorder="1" applyAlignment="1">
      <alignment horizontal="center" vertical="center" wrapText="1"/>
    </xf>
    <xf numFmtId="49" fontId="18" fillId="2" borderId="14" xfId="0" applyNumberFormat="1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center" vertical="center" wrapText="1"/>
    </xf>
    <xf numFmtId="0" fontId="18" fillId="2" borderId="14" xfId="2" applyNumberFormat="1" applyFont="1" applyFill="1" applyBorder="1" applyAlignment="1">
      <alignment horizontal="center" vertical="center" wrapText="1"/>
    </xf>
    <xf numFmtId="2" fontId="16" fillId="2" borderId="14" xfId="0" applyNumberFormat="1" applyFont="1" applyFill="1" applyBorder="1" applyAlignment="1">
      <alignment horizontal="center" vertical="center" wrapText="1"/>
    </xf>
    <xf numFmtId="9" fontId="16" fillId="2" borderId="14" xfId="0" applyNumberFormat="1" applyFont="1" applyFill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2" fontId="14" fillId="0" borderId="14" xfId="2" applyNumberFormat="1" applyFont="1" applyBorder="1" applyAlignment="1">
      <alignment horizontal="center" vertical="center" wrapText="1"/>
    </xf>
    <xf numFmtId="0" fontId="19" fillId="0" borderId="0" xfId="3" applyNumberFormat="1" applyFont="1" applyAlignment="1">
      <alignment horizontal="center" vertical="center" wrapText="1"/>
    </xf>
    <xf numFmtId="4" fontId="13" fillId="0" borderId="0" xfId="3" applyNumberFormat="1" applyFont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2" fontId="16" fillId="0" borderId="14" xfId="2" applyNumberFormat="1" applyFont="1" applyFill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4" fontId="11" fillId="3" borderId="0" xfId="3" applyNumberFormat="1" applyFont="1" applyFill="1" applyAlignment="1">
      <alignment horizontal="center" vertical="center"/>
    </xf>
    <xf numFmtId="49" fontId="20" fillId="3" borderId="14" xfId="0" applyNumberFormat="1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vertical="center" wrapText="1"/>
    </xf>
    <xf numFmtId="12" fontId="20" fillId="3" borderId="14" xfId="0" applyNumberFormat="1" applyFont="1" applyFill="1" applyBorder="1" applyAlignment="1">
      <alignment horizontal="center" vertical="center" wrapText="1"/>
    </xf>
    <xf numFmtId="2" fontId="20" fillId="3" borderId="14" xfId="4" applyNumberFormat="1" applyFont="1" applyFill="1" applyBorder="1" applyAlignment="1">
      <alignment horizontal="center" vertical="center" wrapText="1"/>
    </xf>
    <xf numFmtId="0" fontId="20" fillId="3" borderId="14" xfId="0" applyFont="1" applyFill="1" applyBorder="1" applyAlignment="1">
      <alignment horizontal="center" vertical="center" wrapText="1"/>
    </xf>
    <xf numFmtId="2" fontId="20" fillId="3" borderId="14" xfId="2" applyNumberFormat="1" applyFont="1" applyFill="1" applyBorder="1" applyAlignment="1">
      <alignment horizontal="center" vertical="center" wrapText="1"/>
    </xf>
    <xf numFmtId="2" fontId="20" fillId="3" borderId="14" xfId="3" applyNumberFormat="1" applyFont="1" applyFill="1" applyBorder="1" applyAlignment="1">
      <alignment horizontal="center" vertical="center" wrapText="1"/>
    </xf>
    <xf numFmtId="2" fontId="20" fillId="3" borderId="14" xfId="0" applyNumberFormat="1" applyFont="1" applyFill="1" applyBorder="1" applyAlignment="1">
      <alignment horizontal="center" vertical="center" wrapText="1"/>
    </xf>
    <xf numFmtId="0" fontId="20" fillId="3" borderId="14" xfId="0" applyFont="1" applyFill="1" applyBorder="1" applyAlignment="1">
      <alignment horizontal="center" vertical="center"/>
    </xf>
    <xf numFmtId="9" fontId="20" fillId="3" borderId="14" xfId="0" applyNumberFormat="1" applyFont="1" applyFill="1" applyBorder="1" applyAlignment="1">
      <alignment horizontal="center" vertical="center"/>
    </xf>
    <xf numFmtId="49" fontId="20" fillId="3" borderId="14" xfId="0" applyNumberFormat="1" applyFont="1" applyFill="1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 wrapText="1"/>
    </xf>
    <xf numFmtId="3" fontId="11" fillId="3" borderId="0" xfId="3" applyNumberFormat="1" applyFont="1" applyFill="1" applyAlignment="1">
      <alignment horizontal="right" vertical="center"/>
    </xf>
    <xf numFmtId="3" fontId="0" fillId="3" borderId="0" xfId="0" applyNumberFormat="1" applyFill="1"/>
    <xf numFmtId="0" fontId="22" fillId="2" borderId="0" xfId="0" applyFont="1" applyFill="1"/>
    <xf numFmtId="0" fontId="22" fillId="2" borderId="0" xfId="0" applyFont="1" applyFill="1" applyAlignment="1">
      <alignment horizontal="center"/>
    </xf>
    <xf numFmtId="0" fontId="21" fillId="0" borderId="0" xfId="0" applyFont="1"/>
    <xf numFmtId="3" fontId="23" fillId="0" borderId="0" xfId="3" applyNumberFormat="1" applyFont="1" applyAlignment="1">
      <alignment horizontal="center" vertical="center"/>
    </xf>
    <xf numFmtId="8" fontId="0" fillId="0" borderId="0" xfId="0" applyNumberFormat="1"/>
    <xf numFmtId="2" fontId="22" fillId="2" borderId="0" xfId="0" applyNumberFormat="1" applyFont="1" applyFill="1" applyAlignment="1">
      <alignment horizontal="right"/>
    </xf>
    <xf numFmtId="2" fontId="9" fillId="0" borderId="0" xfId="0" applyNumberFormat="1" applyFont="1" applyAlignment="1">
      <alignment horizontal="right"/>
    </xf>
    <xf numFmtId="2" fontId="0" fillId="0" borderId="0" xfId="0" applyNumberFormat="1" applyAlignment="1">
      <alignment horizontal="right"/>
    </xf>
    <xf numFmtId="2" fontId="21" fillId="0" borderId="0" xfId="0" applyNumberFormat="1" applyFont="1" applyAlignment="1">
      <alignment horizontal="right"/>
    </xf>
    <xf numFmtId="2" fontId="2" fillId="3" borderId="0" xfId="0" applyNumberFormat="1" applyFont="1" applyFill="1" applyAlignment="1">
      <alignment horizontal="right"/>
    </xf>
    <xf numFmtId="0" fontId="22" fillId="2" borderId="0" xfId="0" applyFont="1" applyFill="1" applyAlignment="1">
      <alignment horizontal="center" vertical="center"/>
    </xf>
    <xf numFmtId="2" fontId="22" fillId="2" borderId="0" xfId="0" applyNumberFormat="1" applyFont="1" applyFill="1" applyAlignment="1">
      <alignment horizontal="center" vertical="center"/>
    </xf>
    <xf numFmtId="3" fontId="22" fillId="2" borderId="0" xfId="0" applyNumberFormat="1" applyFont="1" applyFill="1"/>
    <xf numFmtId="1" fontId="21" fillId="3" borderId="0" xfId="0" applyNumberFormat="1" applyFont="1" applyFill="1" applyAlignment="1">
      <alignment horizontal="right"/>
    </xf>
    <xf numFmtId="0" fontId="2" fillId="3" borderId="0" xfId="0" applyFont="1" applyFill="1"/>
    <xf numFmtId="49" fontId="22" fillId="2" borderId="0" xfId="0" applyNumberFormat="1" applyFont="1" applyFill="1" applyAlignment="1">
      <alignment horizontal="center" vertical="center"/>
    </xf>
    <xf numFmtId="9" fontId="2" fillId="3" borderId="0" xfId="0" applyNumberFormat="1" applyFont="1" applyFill="1" applyAlignment="1">
      <alignment horizontal="center"/>
    </xf>
    <xf numFmtId="9" fontId="22" fillId="2" borderId="0" xfId="0" applyNumberFormat="1" applyFont="1" applyFill="1" applyAlignment="1">
      <alignment horizontal="center" vertical="center"/>
    </xf>
    <xf numFmtId="0" fontId="22" fillId="2" borderId="0" xfId="0" applyFont="1" applyFill="1" applyAlignment="1">
      <alignment vertical="center" wrapText="1"/>
    </xf>
    <xf numFmtId="0" fontId="24" fillId="2" borderId="0" xfId="0" applyFont="1" applyFill="1"/>
    <xf numFmtId="0" fontId="25" fillId="2" borderId="0" xfId="0" applyFont="1" applyFill="1"/>
    <xf numFmtId="9" fontId="26" fillId="2" borderId="0" xfId="0" applyNumberFormat="1" applyFont="1" applyFill="1" applyAlignment="1">
      <alignment horizontal="center" vertical="center"/>
    </xf>
    <xf numFmtId="0" fontId="28" fillId="2" borderId="1" xfId="0" applyFont="1" applyFill="1" applyBorder="1" applyAlignment="1">
      <alignment horizontal="center"/>
    </xf>
    <xf numFmtId="0" fontId="28" fillId="2" borderId="2" xfId="0" applyFont="1" applyFill="1" applyBorder="1"/>
    <xf numFmtId="0" fontId="28" fillId="2" borderId="3" xfId="0" applyFont="1" applyFill="1" applyBorder="1" applyAlignment="1">
      <alignment horizontal="center"/>
    </xf>
    <xf numFmtId="0" fontId="28" fillId="2" borderId="4" xfId="0" applyFont="1" applyFill="1" applyBorder="1"/>
    <xf numFmtId="0" fontId="28" fillId="2" borderId="5" xfId="0" applyFont="1" applyFill="1" applyBorder="1" applyAlignment="1">
      <alignment horizontal="center"/>
    </xf>
    <xf numFmtId="0" fontId="28" fillId="2" borderId="6" xfId="0" applyFont="1" applyFill="1" applyBorder="1"/>
    <xf numFmtId="49" fontId="20" fillId="4" borderId="14" xfId="0" applyNumberFormat="1" applyFont="1" applyFill="1" applyBorder="1" applyAlignment="1">
      <alignment horizontal="center" vertical="center" wrapText="1"/>
    </xf>
    <xf numFmtId="0" fontId="20" fillId="4" borderId="14" xfId="0" applyFont="1" applyFill="1" applyBorder="1" applyAlignment="1">
      <alignment horizontal="center" vertical="center" wrapText="1"/>
    </xf>
    <xf numFmtId="0" fontId="20" fillId="4" borderId="14" xfId="2" applyNumberFormat="1" applyFont="1" applyFill="1" applyBorder="1" applyAlignment="1">
      <alignment horizontal="center" vertical="center" wrapText="1"/>
    </xf>
    <xf numFmtId="0" fontId="8" fillId="2" borderId="0" xfId="1" applyFill="1"/>
    <xf numFmtId="0" fontId="30" fillId="2" borderId="0" xfId="0" applyFont="1" applyFill="1"/>
    <xf numFmtId="49" fontId="0" fillId="3" borderId="0" xfId="3" applyNumberFormat="1" applyFont="1" applyFill="1" applyAlignment="1">
      <alignment horizontal="right"/>
    </xf>
    <xf numFmtId="3" fontId="0" fillId="3" borderId="0" xfId="0" applyNumberFormat="1" applyFill="1" applyAlignment="1">
      <alignment horizontal="right"/>
    </xf>
    <xf numFmtId="0" fontId="0" fillId="3" borderId="0" xfId="0" applyFill="1" applyAlignment="1">
      <alignment horizontal="right"/>
    </xf>
    <xf numFmtId="0" fontId="11" fillId="3" borderId="0" xfId="3" applyNumberFormat="1" applyFont="1" applyFill="1" applyAlignment="1">
      <alignment horizontal="right" vertical="center"/>
    </xf>
    <xf numFmtId="2" fontId="15" fillId="2" borderId="0" xfId="3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7" fillId="2" borderId="0" xfId="0" applyFont="1" applyFill="1" applyAlignment="1">
      <alignment horizontal="center"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21" fillId="3" borderId="8" xfId="0" applyFont="1" applyFill="1" applyBorder="1" applyAlignment="1">
      <alignment vertical="center" wrapText="1"/>
    </xf>
    <xf numFmtId="0" fontId="21" fillId="3" borderId="9" xfId="0" applyFont="1" applyFill="1" applyBorder="1" applyAlignment="1">
      <alignment horizontal="left" vertical="center" wrapText="1"/>
    </xf>
    <xf numFmtId="0" fontId="0" fillId="3" borderId="3" xfId="0" applyFill="1" applyBorder="1" applyAlignment="1">
      <alignment vertical="center"/>
    </xf>
    <xf numFmtId="0" fontId="0" fillId="3" borderId="0" xfId="0" applyFill="1" applyAlignment="1">
      <alignment vertical="center"/>
    </xf>
    <xf numFmtId="0" fontId="0" fillId="3" borderId="4" xfId="0" applyFill="1" applyBorder="1" applyAlignment="1">
      <alignment vertical="center"/>
    </xf>
    <xf numFmtId="49" fontId="1" fillId="2" borderId="0" xfId="0" applyNumberFormat="1" applyFont="1" applyFill="1" applyAlignment="1">
      <alignment horizontal="center"/>
    </xf>
    <xf numFmtId="49" fontId="0" fillId="3" borderId="1" xfId="0" applyNumberFormat="1" applyFill="1" applyBorder="1"/>
    <xf numFmtId="49" fontId="0" fillId="3" borderId="3" xfId="0" applyNumberFormat="1" applyFill="1" applyBorder="1"/>
    <xf numFmtId="49" fontId="9" fillId="2" borderId="5" xfId="0" applyNumberFormat="1" applyFont="1" applyFill="1" applyBorder="1"/>
    <xf numFmtId="49" fontId="0" fillId="0" borderId="0" xfId="0" applyNumberFormat="1"/>
    <xf numFmtId="49" fontId="0" fillId="3" borderId="3" xfId="0" applyNumberFormat="1" applyFill="1" applyBorder="1" applyAlignment="1">
      <alignment wrapText="1"/>
    </xf>
    <xf numFmtId="0" fontId="31" fillId="2" borderId="11" xfId="0" applyFont="1" applyFill="1" applyBorder="1"/>
    <xf numFmtId="0" fontId="1" fillId="0" borderId="0" xfId="0" applyFont="1" applyAlignment="1">
      <alignment horizontal="center"/>
    </xf>
    <xf numFmtId="166" fontId="0" fillId="3" borderId="4" xfId="0" applyNumberFormat="1" applyFill="1" applyBorder="1"/>
    <xf numFmtId="166" fontId="0" fillId="0" borderId="0" xfId="0" applyNumberFormat="1"/>
    <xf numFmtId="9" fontId="1" fillId="2" borderId="2" xfId="0" applyNumberFormat="1" applyFont="1" applyFill="1" applyBorder="1" applyAlignment="1">
      <alignment horizontal="center"/>
    </xf>
    <xf numFmtId="9" fontId="0" fillId="3" borderId="4" xfId="0" applyNumberFormat="1" applyFill="1" applyBorder="1"/>
    <xf numFmtId="9" fontId="0" fillId="3" borderId="2" xfId="0" applyNumberFormat="1" applyFill="1" applyBorder="1"/>
    <xf numFmtId="9" fontId="9" fillId="0" borderId="0" xfId="0" applyNumberFormat="1" applyFont="1"/>
    <xf numFmtId="9" fontId="2" fillId="3" borderId="4" xfId="0" applyNumberFormat="1" applyFont="1" applyFill="1" applyBorder="1"/>
    <xf numFmtId="0" fontId="0" fillId="3" borderId="5" xfId="0" applyFill="1" applyBorder="1"/>
    <xf numFmtId="0" fontId="2" fillId="3" borderId="11" xfId="0" applyFont="1" applyFill="1" applyBorder="1"/>
    <xf numFmtId="9" fontId="2" fillId="3" borderId="6" xfId="0" applyNumberFormat="1" applyFont="1" applyFill="1" applyBorder="1"/>
    <xf numFmtId="0" fontId="7" fillId="2" borderId="0" xfId="0" applyFont="1" applyFill="1" applyAlignment="1">
      <alignment horizontal="center" vertical="center"/>
    </xf>
    <xf numFmtId="9" fontId="1" fillId="2" borderId="0" xfId="0" applyNumberFormat="1" applyFont="1" applyFill="1" applyAlignment="1">
      <alignment horizontal="center" vertical="center"/>
    </xf>
    <xf numFmtId="0" fontId="32" fillId="2" borderId="0" xfId="0" applyFont="1" applyFill="1"/>
    <xf numFmtId="0" fontId="0" fillId="3" borderId="0" xfId="0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/>
    </xf>
    <xf numFmtId="0" fontId="0" fillId="3" borderId="10" xfId="0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32" fillId="2" borderId="0" xfId="0" applyFont="1" applyFill="1" applyAlignment="1">
      <alignment horizontal="center"/>
    </xf>
    <xf numFmtId="166" fontId="0" fillId="3" borderId="0" xfId="0" applyNumberFormat="1" applyFill="1"/>
    <xf numFmtId="9" fontId="0" fillId="3" borderId="10" xfId="0" applyNumberFormat="1" applyFill="1" applyBorder="1" applyAlignment="1">
      <alignment horizontal="center"/>
    </xf>
    <xf numFmtId="9" fontId="0" fillId="3" borderId="0" xfId="0" applyNumberFormat="1" applyFill="1" applyAlignment="1">
      <alignment horizontal="center"/>
    </xf>
    <xf numFmtId="9" fontId="0" fillId="3" borderId="0" xfId="0" applyNumberFormat="1" applyFill="1" applyAlignment="1">
      <alignment horizontal="center" vertical="center"/>
    </xf>
    <xf numFmtId="9" fontId="32" fillId="2" borderId="0" xfId="0" applyNumberFormat="1" applyFont="1" applyFill="1" applyAlignment="1">
      <alignment horizontal="center"/>
    </xf>
    <xf numFmtId="9" fontId="0" fillId="0" borderId="0" xfId="0" applyNumberFormat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9" fontId="22" fillId="0" borderId="0" xfId="0" applyNumberFormat="1" applyFont="1" applyAlignment="1">
      <alignment horizontal="center"/>
    </xf>
    <xf numFmtId="2" fontId="22" fillId="0" borderId="0" xfId="0" applyNumberFormat="1" applyFont="1" applyAlignment="1">
      <alignment horizontal="right"/>
    </xf>
    <xf numFmtId="49" fontId="2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right"/>
    </xf>
    <xf numFmtId="165" fontId="0" fillId="0" borderId="0" xfId="0" applyNumberFormat="1"/>
    <xf numFmtId="164" fontId="0" fillId="0" borderId="0" xfId="0" applyNumberFormat="1" applyAlignment="1">
      <alignment horizontal="right"/>
    </xf>
    <xf numFmtId="0" fontId="22" fillId="0" borderId="0" xfId="0" applyFont="1" applyAlignment="1">
      <alignment horizontal="center" vertical="center"/>
    </xf>
    <xf numFmtId="166" fontId="22" fillId="2" borderId="0" xfId="0" applyNumberFormat="1" applyFont="1" applyFill="1" applyAlignment="1">
      <alignment horizontal="center"/>
    </xf>
    <xf numFmtId="166" fontId="22" fillId="2" borderId="0" xfId="0" applyNumberFormat="1" applyFont="1" applyFill="1"/>
    <xf numFmtId="0" fontId="25" fillId="0" borderId="0" xfId="0" applyFont="1"/>
    <xf numFmtId="2" fontId="2" fillId="3" borderId="0" xfId="0" applyNumberFormat="1" applyFont="1" applyFill="1"/>
    <xf numFmtId="2" fontId="22" fillId="2" borderId="0" xfId="0" applyNumberFormat="1" applyFont="1" applyFill="1" applyAlignment="1">
      <alignment vertical="center"/>
    </xf>
    <xf numFmtId="2" fontId="29" fillId="2" borderId="0" xfId="0" applyNumberFormat="1" applyFont="1" applyFill="1" applyAlignment="1">
      <alignment horizontal="right" vertical="center"/>
    </xf>
    <xf numFmtId="2" fontId="29" fillId="2" borderId="0" xfId="0" applyNumberFormat="1" applyFont="1" applyFill="1" applyAlignment="1">
      <alignment vertical="center"/>
    </xf>
    <xf numFmtId="0" fontId="2" fillId="3" borderId="0" xfId="0" applyFont="1" applyFill="1" applyAlignment="1">
      <alignment horizontal="left" vertical="center" wrapText="1"/>
    </xf>
    <xf numFmtId="0" fontId="9" fillId="0" borderId="0" xfId="0" applyFont="1" applyAlignment="1">
      <alignment horizontal="center"/>
    </xf>
    <xf numFmtId="2" fontId="2" fillId="3" borderId="0" xfId="0" applyNumberFormat="1" applyFont="1" applyFill="1" applyAlignment="1">
      <alignment horizontal="center"/>
    </xf>
    <xf numFmtId="2" fontId="22" fillId="2" borderId="0" xfId="0" applyNumberFormat="1" applyFont="1" applyFill="1" applyAlignment="1">
      <alignment horizontal="center"/>
    </xf>
  </cellXfs>
  <cellStyles count="5">
    <cellStyle name="Comma" xfId="2" builtinId="3"/>
    <cellStyle name="Currency" xfId="3" builtinId="4"/>
    <cellStyle name="Hyperlink" xfId="1" builtinId="8"/>
    <cellStyle name="Normal" xfId="0" builtinId="0"/>
    <cellStyle name="Percent" xfId="4" builtinId="5"/>
  </cellStyles>
  <dxfs count="0"/>
  <tableStyles count="0" defaultTableStyle="TableStyleMedium2" defaultPivotStyle="PivotStyleLight16"/>
  <colors>
    <mruColors>
      <color rgb="FF323333"/>
      <color rgb="FFC2C2C2"/>
      <color rgb="FFFACF39"/>
      <color rgb="FF06DCCC"/>
      <color rgb="FF888888"/>
      <color rgb="FF007C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'Valuation (in Trillions)'</a:t>
            </a:r>
          </a:p>
        </c:rich>
      </c:tx>
      <c:layout>
        <c:manualLayout>
          <c:xMode val="edge"/>
          <c:yMode val="edge"/>
          <c:x val="0.2180769172218867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'Past Performance'!$S$1</c:f>
              <c:strCache>
                <c:ptCount val="1"/>
                <c:pt idx="0">
                  <c:v>Valuation (in T)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shade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C93-4BD6-B675-768822BBED52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C93-4BD6-B675-768822BBED52}"/>
              </c:ext>
            </c:extLst>
          </c:dPt>
          <c:dPt>
            <c:idx val="2"/>
            <c:bubble3D val="0"/>
            <c:spPr>
              <a:solidFill>
                <a:schemeClr val="accent1">
                  <a:tint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C93-4BD6-B675-768822BBED52}"/>
              </c:ext>
            </c:extLst>
          </c:dPt>
          <c:cat>
            <c:strRef>
              <c:f>'Past Performance'!$R$2:$R$4</c:f>
              <c:strCache>
                <c:ptCount val="3"/>
                <c:pt idx="0">
                  <c:v>DCF</c:v>
                </c:pt>
                <c:pt idx="1">
                  <c:v>CCV</c:v>
                </c:pt>
                <c:pt idx="2">
                  <c:v>PTV</c:v>
                </c:pt>
              </c:strCache>
            </c:strRef>
          </c:cat>
          <c:val>
            <c:numRef>
              <c:f>'Past Performance'!$S$2:$S$4</c:f>
              <c:numCache>
                <c:formatCode>General</c:formatCode>
                <c:ptCount val="3"/>
                <c:pt idx="0">
                  <c:v>3.95</c:v>
                </c:pt>
                <c:pt idx="1">
                  <c:v>4.12</c:v>
                </c:pt>
                <c:pt idx="2">
                  <c:v>4.28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C4-41BD-97E4-369E9DD60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'Clean Tech', 'New Food &amp; Health' by 'Year'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'Future Report'!$B$1</c:f>
              <c:strCache>
                <c:ptCount val="1"/>
                <c:pt idx="0">
                  <c:v>Clean Tech (in B)</c:v>
                </c:pt>
              </c:strCache>
            </c:strRef>
          </c:tx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'Future Report'!$A$2:$A$23</c15:sqref>
                  </c15:fullRef>
                </c:ext>
              </c:extLst>
              <c:f>'Future Report'!$A$2:$A$22</c:f>
              <c:strCache>
                <c:ptCount val="21"/>
                <c:pt idx="0">
                  <c:v>2028</c:v>
                </c:pt>
                <c:pt idx="1">
                  <c:v>2029</c:v>
                </c:pt>
                <c:pt idx="2">
                  <c:v>2030</c:v>
                </c:pt>
                <c:pt idx="3">
                  <c:v>2031</c:v>
                </c:pt>
                <c:pt idx="4">
                  <c:v>2032</c:v>
                </c:pt>
                <c:pt idx="5">
                  <c:v>2033</c:v>
                </c:pt>
                <c:pt idx="6">
                  <c:v>2034</c:v>
                </c:pt>
                <c:pt idx="7">
                  <c:v>2035</c:v>
                </c:pt>
                <c:pt idx="8">
                  <c:v>2036</c:v>
                </c:pt>
                <c:pt idx="9">
                  <c:v>2037</c:v>
                </c:pt>
                <c:pt idx="10">
                  <c:v>2038</c:v>
                </c:pt>
                <c:pt idx="11">
                  <c:v>2039</c:v>
                </c:pt>
                <c:pt idx="12">
                  <c:v>2040</c:v>
                </c:pt>
                <c:pt idx="13">
                  <c:v>2041</c:v>
                </c:pt>
                <c:pt idx="14">
                  <c:v>2042</c:v>
                </c:pt>
                <c:pt idx="15">
                  <c:v>2043</c:v>
                </c:pt>
                <c:pt idx="16">
                  <c:v>2044</c:v>
                </c:pt>
                <c:pt idx="17">
                  <c:v>2045</c:v>
                </c:pt>
                <c:pt idx="18">
                  <c:v>2046</c:v>
                </c:pt>
                <c:pt idx="19">
                  <c:v>2047</c:v>
                </c:pt>
                <c:pt idx="20">
                  <c:v>2048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'Future Report'!$B$2:$B$23</c15:sqref>
                  </c15:fullRef>
                </c:ext>
              </c:extLst>
              <c:f>'Future Report'!$B$2:$B$22</c:f>
              <c:numCache>
                <c:formatCode>General</c:formatCode>
                <c:ptCount val="21"/>
                <c:pt idx="0">
                  <c:v>480</c:v>
                </c:pt>
                <c:pt idx="1">
                  <c:v>576</c:v>
                </c:pt>
                <c:pt idx="2">
                  <c:v>633</c:v>
                </c:pt>
                <c:pt idx="3">
                  <c:v>765</c:v>
                </c:pt>
                <c:pt idx="4">
                  <c:v>842</c:v>
                </c:pt>
                <c:pt idx="5">
                  <c:v>926</c:v>
                </c:pt>
                <c:pt idx="6">
                  <c:v>1019</c:v>
                </c:pt>
                <c:pt idx="7">
                  <c:v>1121</c:v>
                </c:pt>
                <c:pt idx="8">
                  <c:v>1233</c:v>
                </c:pt>
                <c:pt idx="9">
                  <c:v>1356</c:v>
                </c:pt>
                <c:pt idx="10">
                  <c:v>1492</c:v>
                </c:pt>
                <c:pt idx="11">
                  <c:v>1500</c:v>
                </c:pt>
                <c:pt idx="12">
                  <c:v>1806</c:v>
                </c:pt>
                <c:pt idx="13">
                  <c:v>1986</c:v>
                </c:pt>
                <c:pt idx="14">
                  <c:v>2185</c:v>
                </c:pt>
                <c:pt idx="15">
                  <c:v>2100</c:v>
                </c:pt>
                <c:pt idx="16">
                  <c:v>2200</c:v>
                </c:pt>
                <c:pt idx="17">
                  <c:v>2200</c:v>
                </c:pt>
                <c:pt idx="18">
                  <c:v>2403</c:v>
                </c:pt>
                <c:pt idx="19">
                  <c:v>2450</c:v>
                </c:pt>
                <c:pt idx="20">
                  <c:v>2500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61-4992-BCEB-281BDBBB1350}"/>
            </c:ext>
          </c:extLst>
        </c:ser>
        <c:ser>
          <c:idx val="1"/>
          <c:order val="1"/>
          <c:tx>
            <c:strRef>
              <c:f>'Future Report'!$C$1</c:f>
              <c:strCache>
                <c:ptCount val="1"/>
                <c:pt idx="0">
                  <c:v>New Food &amp; Health (in B)</c:v>
                </c:pt>
              </c:strCache>
            </c:strRef>
          </c:tx>
          <c:spPr>
            <a:noFill/>
            <a:ln w="9525" cap="flat" cmpd="sng" algn="ctr">
              <a:solidFill>
                <a:schemeClr val="accent2"/>
              </a:solidFill>
              <a:miter lim="800000"/>
            </a:ln>
            <a:effectLst>
              <a:glow rad="63500">
                <a:schemeClr val="accent2">
                  <a:satMod val="175000"/>
                  <a:alpha val="25000"/>
                </a:schemeClr>
              </a:glow>
            </a:effectLst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'Future Report'!$A$2:$A$23</c15:sqref>
                  </c15:fullRef>
                </c:ext>
              </c:extLst>
              <c:f>'Future Report'!$A$2:$A$22</c:f>
              <c:strCache>
                <c:ptCount val="21"/>
                <c:pt idx="0">
                  <c:v>2028</c:v>
                </c:pt>
                <c:pt idx="1">
                  <c:v>2029</c:v>
                </c:pt>
                <c:pt idx="2">
                  <c:v>2030</c:v>
                </c:pt>
                <c:pt idx="3">
                  <c:v>2031</c:v>
                </c:pt>
                <c:pt idx="4">
                  <c:v>2032</c:v>
                </c:pt>
                <c:pt idx="5">
                  <c:v>2033</c:v>
                </c:pt>
                <c:pt idx="6">
                  <c:v>2034</c:v>
                </c:pt>
                <c:pt idx="7">
                  <c:v>2035</c:v>
                </c:pt>
                <c:pt idx="8">
                  <c:v>2036</c:v>
                </c:pt>
                <c:pt idx="9">
                  <c:v>2037</c:v>
                </c:pt>
                <c:pt idx="10">
                  <c:v>2038</c:v>
                </c:pt>
                <c:pt idx="11">
                  <c:v>2039</c:v>
                </c:pt>
                <c:pt idx="12">
                  <c:v>2040</c:v>
                </c:pt>
                <c:pt idx="13">
                  <c:v>2041</c:v>
                </c:pt>
                <c:pt idx="14">
                  <c:v>2042</c:v>
                </c:pt>
                <c:pt idx="15">
                  <c:v>2043</c:v>
                </c:pt>
                <c:pt idx="16">
                  <c:v>2044</c:v>
                </c:pt>
                <c:pt idx="17">
                  <c:v>2045</c:v>
                </c:pt>
                <c:pt idx="18">
                  <c:v>2046</c:v>
                </c:pt>
                <c:pt idx="19">
                  <c:v>2047</c:v>
                </c:pt>
                <c:pt idx="20">
                  <c:v>2048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'Future Report'!$C$2:$C$23</c15:sqref>
                  </c15:fullRef>
                </c:ext>
              </c:extLst>
              <c:f>'Future Report'!$C$2:$C$22</c:f>
              <c:numCache>
                <c:formatCode>General</c:formatCode>
                <c:ptCount val="21"/>
                <c:pt idx="0">
                  <c:v>420</c:v>
                </c:pt>
                <c:pt idx="1">
                  <c:v>462</c:v>
                </c:pt>
                <c:pt idx="2">
                  <c:v>508</c:v>
                </c:pt>
                <c:pt idx="3">
                  <c:v>520</c:v>
                </c:pt>
                <c:pt idx="4">
                  <c:v>560</c:v>
                </c:pt>
                <c:pt idx="5">
                  <c:v>560</c:v>
                </c:pt>
                <c:pt idx="6">
                  <c:v>615</c:v>
                </c:pt>
                <c:pt idx="7">
                  <c:v>650</c:v>
                </c:pt>
                <c:pt idx="8">
                  <c:v>676</c:v>
                </c:pt>
                <c:pt idx="9">
                  <c:v>744</c:v>
                </c:pt>
                <c:pt idx="10">
                  <c:v>818</c:v>
                </c:pt>
                <c:pt idx="11">
                  <c:v>850</c:v>
                </c:pt>
                <c:pt idx="12">
                  <c:v>880</c:v>
                </c:pt>
                <c:pt idx="13">
                  <c:v>920</c:v>
                </c:pt>
                <c:pt idx="14">
                  <c:v>1012</c:v>
                </c:pt>
                <c:pt idx="15">
                  <c:v>1113</c:v>
                </c:pt>
                <c:pt idx="16">
                  <c:v>1200</c:v>
                </c:pt>
                <c:pt idx="17">
                  <c:v>1225</c:v>
                </c:pt>
                <c:pt idx="18">
                  <c:v>1250</c:v>
                </c:pt>
                <c:pt idx="19">
                  <c:v>1260</c:v>
                </c:pt>
                <c:pt idx="20">
                  <c:v>1300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61-4992-BCEB-281BDBBB1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5"/>
        <c:overlap val="-40"/>
        <c:axId val="1543049695"/>
        <c:axId val="1543047295"/>
      </c:barChart>
      <c:catAx>
        <c:axId val="1543049695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3047295"/>
        <c:crosses val="autoZero"/>
        <c:auto val="1"/>
        <c:lblAlgn val="ctr"/>
        <c:lblOffset val="100"/>
        <c:noMultiLvlLbl val="0"/>
      </c:catAx>
      <c:valAx>
        <c:axId val="1543047295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3049695"/>
        <c:crosses val="autoZero"/>
        <c:crossBetween val="between"/>
        <c:dispUnits>
          <c:builtInUnit val="thousand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chemeClr val="lt1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en-IN"/>
                    <a:t>Trillions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4</xdr:row>
      <xdr:rowOff>28017</xdr:rowOff>
    </xdr:from>
    <xdr:to>
      <xdr:col>19</xdr:col>
      <xdr:colOff>1</xdr:colOff>
      <xdr:row>19</xdr:row>
      <xdr:rowOff>4129</xdr:rowOff>
    </xdr:to>
    <xdr:graphicFrame macro="">
      <xdr:nvGraphicFramePr>
        <xdr:cNvPr id="3" name="Chart 2" descr="Chart type: Pie. 'Valuation (in Millions)'&#10;&#10;Description automatically generated">
          <a:extLst>
            <a:ext uri="{FF2B5EF4-FFF2-40B4-BE49-F238E27FC236}">
              <a16:creationId xmlns:a16="http://schemas.microsoft.com/office/drawing/2014/main" id="{AEAB4AEB-8540-2C24-2D2D-600EA3BE49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53398</xdr:colOff>
      <xdr:row>23</xdr:row>
      <xdr:rowOff>107084</xdr:rowOff>
    </xdr:from>
    <xdr:to>
      <xdr:col>4</xdr:col>
      <xdr:colOff>10078</xdr:colOff>
      <xdr:row>38</xdr:row>
      <xdr:rowOff>173182</xdr:rowOff>
    </xdr:to>
    <xdr:graphicFrame macro="">
      <xdr:nvGraphicFramePr>
        <xdr:cNvPr id="3" name="Chart 2" descr="Chart type: Clustered Column. 'Clean Tech', 'New Food &amp; Health' by 'Year'&#10;&#10;Description automatically generated">
          <a:extLst>
            <a:ext uri="{FF2B5EF4-FFF2-40B4-BE49-F238E27FC236}">
              <a16:creationId xmlns:a16="http://schemas.microsoft.com/office/drawing/2014/main" id="{2C92FF5B-C6BE-A472-EF9F-FB255EF7AD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unal@ksventures.c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DAF21-E1C1-44EC-83CA-5EFA81877DEA}">
  <dimension ref="A1:Z29"/>
  <sheetViews>
    <sheetView workbookViewId="0">
      <selection activeCell="G6" sqref="G6"/>
    </sheetView>
  </sheetViews>
  <sheetFormatPr defaultRowHeight="14.25" x14ac:dyDescent="0.2"/>
  <sheetData>
    <row r="1" spans="1:26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4.25" x14ac:dyDescent="0.55000000000000004">
      <c r="A5" s="2"/>
      <c r="B5" s="2"/>
      <c r="C5" s="2"/>
      <c r="D5" s="2"/>
      <c r="E5" s="2"/>
      <c r="F5" s="3"/>
      <c r="G5" s="3" t="s">
        <v>155</v>
      </c>
      <c r="H5" s="3"/>
      <c r="I5" s="3"/>
      <c r="J5" s="3"/>
      <c r="K5" s="3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104" t="s">
        <v>0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2" spans="1:26" x14ac:dyDescent="0.2"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26" ht="23.25" x14ac:dyDescent="0.35">
      <c r="F13" s="2"/>
      <c r="G13" s="5" t="s">
        <v>1</v>
      </c>
      <c r="H13" s="5"/>
      <c r="I13" s="5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26" x14ac:dyDescent="0.2"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26" ht="18.75" x14ac:dyDescent="0.3">
      <c r="F15" s="1">
        <v>1</v>
      </c>
      <c r="G15" s="4" t="s">
        <v>115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26" x14ac:dyDescent="0.2">
      <c r="F16" s="2"/>
      <c r="G16" s="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6:19" ht="18" x14ac:dyDescent="0.25">
      <c r="F17" s="1">
        <v>2</v>
      </c>
      <c r="G17" s="4" t="s">
        <v>2</v>
      </c>
      <c r="H17" s="4"/>
      <c r="I17" s="4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6:19" ht="18" x14ac:dyDescent="0.25">
      <c r="F18" s="1"/>
      <c r="G18" s="4"/>
      <c r="H18" s="4"/>
      <c r="I18" s="4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6:19" ht="18" x14ac:dyDescent="0.25">
      <c r="F19" s="1">
        <v>3</v>
      </c>
      <c r="G19" s="4" t="s">
        <v>3</v>
      </c>
      <c r="H19" s="4"/>
      <c r="I19" s="4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6:19" ht="18" x14ac:dyDescent="0.25">
      <c r="F20" s="1"/>
      <c r="G20" s="4"/>
      <c r="H20" s="4"/>
      <c r="I20" s="4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6:19" ht="18" x14ac:dyDescent="0.25">
      <c r="F21" s="1">
        <v>4</v>
      </c>
      <c r="G21" s="4" t="s">
        <v>4</v>
      </c>
      <c r="H21" s="4"/>
      <c r="I21" s="4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6:19" ht="18" x14ac:dyDescent="0.25">
      <c r="F22" s="1"/>
      <c r="G22" s="4"/>
      <c r="H22" s="4"/>
      <c r="I22" s="4"/>
      <c r="J22" s="2"/>
      <c r="K22" s="2"/>
      <c r="L22" s="2"/>
      <c r="M22" s="2"/>
      <c r="N22" s="1"/>
      <c r="O22" s="1"/>
      <c r="P22" s="1"/>
      <c r="Q22" s="1"/>
      <c r="R22" s="2"/>
      <c r="S22" s="2"/>
    </row>
    <row r="23" spans="6:19" x14ac:dyDescent="0.2">
      <c r="F23" s="1"/>
      <c r="G23" s="2"/>
      <c r="H23" s="2"/>
      <c r="I23" s="2"/>
      <c r="J23" s="2"/>
      <c r="K23" s="2"/>
      <c r="L23" s="2"/>
      <c r="M23" s="2"/>
      <c r="N23" s="1"/>
      <c r="O23" s="1" t="s">
        <v>5</v>
      </c>
      <c r="P23" s="1"/>
      <c r="Q23" s="1"/>
      <c r="R23" s="2"/>
      <c r="S23" s="2"/>
    </row>
    <row r="24" spans="6:19" x14ac:dyDescent="0.2">
      <c r="F24" s="1"/>
      <c r="G24" s="2"/>
      <c r="H24" s="2"/>
      <c r="I24" s="2"/>
      <c r="J24" s="2"/>
      <c r="K24" s="2"/>
      <c r="L24" s="2"/>
      <c r="M24" s="2"/>
      <c r="N24" s="1"/>
      <c r="O24" s="1"/>
      <c r="P24" s="1"/>
      <c r="Q24" s="1"/>
      <c r="R24" s="2"/>
      <c r="S24" s="2"/>
    </row>
    <row r="25" spans="6:19" x14ac:dyDescent="0.2">
      <c r="F25" s="1"/>
      <c r="G25" s="2"/>
      <c r="H25" s="2"/>
      <c r="I25" s="2"/>
      <c r="J25" s="2"/>
      <c r="K25" s="2"/>
      <c r="L25" s="2"/>
      <c r="M25" s="2"/>
      <c r="N25" s="1"/>
      <c r="O25" s="1" t="s">
        <v>6</v>
      </c>
      <c r="P25" s="1"/>
      <c r="Q25" s="1"/>
      <c r="R25" s="2"/>
      <c r="S25" s="2"/>
    </row>
    <row r="26" spans="6:19" x14ac:dyDescent="0.2">
      <c r="F26" s="1"/>
      <c r="G26" s="2"/>
      <c r="H26" s="2"/>
      <c r="I26" s="2"/>
      <c r="J26" s="2"/>
      <c r="K26" s="2"/>
      <c r="L26" s="2"/>
      <c r="M26" s="2"/>
      <c r="N26" s="1"/>
      <c r="O26" s="1" t="s">
        <v>7</v>
      </c>
      <c r="P26" s="1"/>
      <c r="Q26" s="1"/>
      <c r="R26" s="2"/>
      <c r="S26" s="2"/>
    </row>
    <row r="27" spans="6:19" x14ac:dyDescent="0.2">
      <c r="F27" s="2"/>
      <c r="G27" s="2"/>
      <c r="H27" s="2"/>
      <c r="I27" s="2"/>
      <c r="J27" s="2"/>
      <c r="K27" s="2"/>
      <c r="L27" s="2"/>
      <c r="M27" s="2"/>
      <c r="N27" s="1"/>
      <c r="O27" s="116" t="s">
        <v>8</v>
      </c>
      <c r="P27" s="1"/>
      <c r="Q27" s="1"/>
      <c r="R27" s="2"/>
      <c r="S27" s="2"/>
    </row>
    <row r="28" spans="6:19" ht="15" x14ac:dyDescent="0.2">
      <c r="F28" s="2"/>
      <c r="G28" s="2"/>
      <c r="H28" s="2"/>
      <c r="I28" s="2"/>
      <c r="J28" s="2"/>
      <c r="K28" s="2"/>
      <c r="L28" s="2"/>
      <c r="M28" s="2"/>
      <c r="N28" s="2"/>
      <c r="O28" s="6" t="s">
        <v>9</v>
      </c>
      <c r="P28" s="6"/>
      <c r="Q28" s="2"/>
      <c r="R28" s="2"/>
      <c r="S28" s="2"/>
    </row>
    <row r="29" spans="6:19" x14ac:dyDescent="0.2"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</sheetData>
  <hyperlinks>
    <hyperlink ref="O27" r:id="rId1" xr:uid="{2B13B923-8D98-489B-820A-6223A5660D3A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1F328-8E08-49BB-8DE9-43E30FE0D4D7}">
  <dimension ref="A1:Q49"/>
  <sheetViews>
    <sheetView topLeftCell="A28" zoomScale="129" zoomScaleNormal="60" workbookViewId="0">
      <selection activeCell="E20" sqref="E20"/>
    </sheetView>
  </sheetViews>
  <sheetFormatPr defaultRowHeight="14.25" x14ac:dyDescent="0.2"/>
  <cols>
    <col min="1" max="1" width="22.375" customWidth="1"/>
    <col min="2" max="4" width="15.375" customWidth="1"/>
    <col min="5" max="5" width="15.375" style="92" customWidth="1"/>
    <col min="6" max="6" width="18.625" style="12" customWidth="1"/>
    <col min="7" max="7" width="20.375" customWidth="1"/>
    <col min="8" max="8" width="31.25" customWidth="1"/>
    <col min="9" max="9" width="26.375" customWidth="1"/>
    <col min="10" max="10" width="15.375" customWidth="1"/>
    <col min="11" max="11" width="22.625" customWidth="1"/>
    <col min="12" max="12" width="18" customWidth="1"/>
    <col min="13" max="13" width="31.625" customWidth="1"/>
    <col min="14" max="14" width="18.125" customWidth="1"/>
    <col min="15" max="15" width="14" style="141" customWidth="1"/>
  </cols>
  <sheetData>
    <row r="1" spans="1:16" s="87" customFormat="1" ht="15" x14ac:dyDescent="0.25">
      <c r="A1" s="168"/>
      <c r="B1" s="168"/>
      <c r="C1" s="168"/>
      <c r="D1" s="169"/>
      <c r="E1" s="170"/>
      <c r="F1" s="168"/>
      <c r="G1" s="168"/>
      <c r="H1" s="171"/>
      <c r="I1" s="171"/>
      <c r="J1" s="171"/>
      <c r="K1" s="171"/>
      <c r="M1" s="86" t="s">
        <v>102</v>
      </c>
      <c r="N1" s="86" t="s">
        <v>103</v>
      </c>
      <c r="O1" s="176" t="s">
        <v>95</v>
      </c>
    </row>
    <row r="2" spans="1:16" x14ac:dyDescent="0.2">
      <c r="D2" s="10"/>
      <c r="E2" s="172"/>
      <c r="H2" s="173"/>
      <c r="I2" s="173"/>
      <c r="J2" s="173"/>
      <c r="K2" s="173"/>
      <c r="M2" s="21" t="s">
        <v>163</v>
      </c>
      <c r="N2" s="21">
        <v>227</v>
      </c>
      <c r="O2" s="161">
        <v>0.34899999999999998</v>
      </c>
    </row>
    <row r="3" spans="1:16" x14ac:dyDescent="0.2">
      <c r="D3" s="10"/>
      <c r="E3" s="174"/>
      <c r="H3" s="173"/>
      <c r="I3" s="173"/>
      <c r="J3" s="173"/>
      <c r="K3" s="173"/>
      <c r="M3" s="21" t="s">
        <v>164</v>
      </c>
      <c r="N3" s="21">
        <v>122</v>
      </c>
      <c r="O3" s="161">
        <v>0.188</v>
      </c>
    </row>
    <row r="4" spans="1:16" x14ac:dyDescent="0.2">
      <c r="D4" s="10"/>
      <c r="H4" s="173"/>
      <c r="I4" s="173"/>
      <c r="J4" s="173"/>
      <c r="K4" s="173"/>
      <c r="M4" s="21" t="s">
        <v>165</v>
      </c>
      <c r="N4" s="21">
        <v>110</v>
      </c>
      <c r="O4" s="161">
        <v>0.16900000000000001</v>
      </c>
    </row>
    <row r="5" spans="1:16" x14ac:dyDescent="0.2">
      <c r="D5" s="10"/>
      <c r="H5" s="173"/>
      <c r="I5" s="173"/>
      <c r="J5" s="173"/>
      <c r="K5" s="173"/>
      <c r="M5" s="21" t="s">
        <v>166</v>
      </c>
      <c r="N5" s="21">
        <v>78</v>
      </c>
      <c r="O5" s="161">
        <v>0.12</v>
      </c>
    </row>
    <row r="6" spans="1:16" x14ac:dyDescent="0.2">
      <c r="D6" s="10"/>
      <c r="H6" s="173"/>
      <c r="I6" s="173"/>
      <c r="J6" s="173"/>
      <c r="K6" s="173"/>
      <c r="M6" s="21" t="s">
        <v>167</v>
      </c>
      <c r="N6" s="21">
        <v>52</v>
      </c>
      <c r="O6" s="161">
        <v>0.08</v>
      </c>
    </row>
    <row r="7" spans="1:16" x14ac:dyDescent="0.2">
      <c r="D7" s="10"/>
      <c r="H7" s="173"/>
      <c r="I7" s="173"/>
      <c r="J7" s="173"/>
      <c r="K7" s="173"/>
      <c r="M7" s="21" t="s">
        <v>168</v>
      </c>
      <c r="N7" s="21">
        <v>41</v>
      </c>
      <c r="O7" s="161">
        <v>6.3E-2</v>
      </c>
    </row>
    <row r="8" spans="1:16" x14ac:dyDescent="0.2">
      <c r="D8" s="10"/>
      <c r="H8" s="173"/>
      <c r="I8" s="173"/>
      <c r="J8" s="173"/>
      <c r="K8" s="173"/>
      <c r="M8" s="21" t="s">
        <v>169</v>
      </c>
      <c r="N8" s="21">
        <v>20</v>
      </c>
      <c r="O8" s="161">
        <v>3.1E-2</v>
      </c>
    </row>
    <row r="9" spans="1:16" ht="15" x14ac:dyDescent="0.25">
      <c r="D9" s="10"/>
      <c r="H9" s="173"/>
      <c r="I9" s="173"/>
      <c r="J9" s="173"/>
      <c r="K9" s="173"/>
      <c r="M9" s="85" t="s">
        <v>94</v>
      </c>
      <c r="N9" s="85">
        <f>SUM(N2:N8)</f>
        <v>650</v>
      </c>
      <c r="O9" s="177">
        <f>SUM(O2:O8)</f>
        <v>0.99999999999999989</v>
      </c>
    </row>
    <row r="10" spans="1:16" x14ac:dyDescent="0.2">
      <c r="D10" s="10"/>
      <c r="H10" s="173"/>
      <c r="I10" s="173"/>
      <c r="J10" s="173"/>
      <c r="K10" s="173"/>
    </row>
    <row r="11" spans="1:16" x14ac:dyDescent="0.2">
      <c r="D11" s="10"/>
      <c r="H11" s="173"/>
      <c r="I11" s="173"/>
      <c r="J11" s="173"/>
      <c r="K11" s="173"/>
    </row>
    <row r="12" spans="1:16" ht="15" x14ac:dyDescent="0.25">
      <c r="A12" s="9"/>
      <c r="B12" s="9"/>
      <c r="C12" s="9"/>
      <c r="D12" s="145"/>
      <c r="E12" s="170"/>
      <c r="F12" s="184"/>
      <c r="G12" s="9"/>
      <c r="H12" s="9"/>
      <c r="I12" s="9"/>
      <c r="J12" s="9"/>
      <c r="K12" s="167"/>
    </row>
    <row r="13" spans="1:16" ht="15" x14ac:dyDescent="0.25">
      <c r="E13" s="91"/>
    </row>
    <row r="14" spans="1:16" x14ac:dyDescent="0.2">
      <c r="C14" s="89"/>
      <c r="P14" s="10"/>
    </row>
    <row r="15" spans="1:16" ht="15" x14ac:dyDescent="0.25">
      <c r="A15" s="95" t="s">
        <v>105</v>
      </c>
      <c r="B15" s="95" t="s">
        <v>112</v>
      </c>
      <c r="C15" s="95" t="s">
        <v>106</v>
      </c>
      <c r="D15" s="95" t="s">
        <v>107</v>
      </c>
      <c r="E15" s="95" t="s">
        <v>108</v>
      </c>
      <c r="F15" s="186" t="s">
        <v>109</v>
      </c>
      <c r="H15" s="100" t="s">
        <v>113</v>
      </c>
      <c r="I15" s="100" t="s">
        <v>114</v>
      </c>
    </row>
    <row r="16" spans="1:16" ht="28.5" x14ac:dyDescent="0.25">
      <c r="A16" s="183" t="s">
        <v>178</v>
      </c>
      <c r="B16" s="21">
        <v>2005</v>
      </c>
      <c r="C16" s="84">
        <v>120</v>
      </c>
      <c r="D16" s="21">
        <v>36</v>
      </c>
      <c r="E16" s="98">
        <v>84</v>
      </c>
      <c r="F16" s="157" t="s">
        <v>35</v>
      </c>
      <c r="H16" s="99" t="s">
        <v>156</v>
      </c>
      <c r="I16" s="101">
        <v>0.35</v>
      </c>
      <c r="K16" s="167"/>
      <c r="L16" s="175"/>
    </row>
    <row r="17" spans="1:12" ht="42.75" x14ac:dyDescent="0.25">
      <c r="A17" s="183" t="s">
        <v>176</v>
      </c>
      <c r="B17" s="21">
        <v>2010</v>
      </c>
      <c r="C17" s="84">
        <v>95</v>
      </c>
      <c r="D17" s="21">
        <v>28</v>
      </c>
      <c r="E17" s="98">
        <v>67</v>
      </c>
      <c r="F17" s="157" t="s">
        <v>35</v>
      </c>
      <c r="H17" s="99" t="s">
        <v>157</v>
      </c>
      <c r="I17" s="101">
        <v>0.28999999999999998</v>
      </c>
    </row>
    <row r="18" spans="1:12" ht="28.5" x14ac:dyDescent="0.25">
      <c r="A18" s="183" t="s">
        <v>177</v>
      </c>
      <c r="B18" s="21">
        <v>2012</v>
      </c>
      <c r="C18" s="84">
        <v>80</v>
      </c>
      <c r="D18" s="21">
        <v>24</v>
      </c>
      <c r="E18" s="98">
        <v>56</v>
      </c>
      <c r="F18" s="157" t="s">
        <v>35</v>
      </c>
      <c r="H18" s="99" t="s">
        <v>158</v>
      </c>
      <c r="I18" s="101">
        <v>0.15</v>
      </c>
    </row>
    <row r="19" spans="1:12" ht="28.5" x14ac:dyDescent="0.25">
      <c r="A19" s="183" t="s">
        <v>179</v>
      </c>
      <c r="B19" s="21">
        <v>2015</v>
      </c>
      <c r="C19" s="84">
        <v>70</v>
      </c>
      <c r="D19" s="21">
        <v>21</v>
      </c>
      <c r="E19" s="98">
        <v>49</v>
      </c>
      <c r="F19" s="157" t="s">
        <v>35</v>
      </c>
      <c r="H19" s="99" t="s">
        <v>159</v>
      </c>
      <c r="I19" s="101">
        <v>0.12</v>
      </c>
    </row>
    <row r="20" spans="1:12" ht="28.5" x14ac:dyDescent="0.25">
      <c r="A20" s="183" t="s">
        <v>180</v>
      </c>
      <c r="B20" s="21">
        <v>2018</v>
      </c>
      <c r="C20" s="84">
        <v>150</v>
      </c>
      <c r="D20" s="21">
        <v>30</v>
      </c>
      <c r="E20" s="98">
        <v>120</v>
      </c>
      <c r="F20" s="157"/>
      <c r="H20" s="99" t="s">
        <v>104</v>
      </c>
      <c r="I20" s="101">
        <v>0.04</v>
      </c>
    </row>
    <row r="21" spans="1:12" ht="42.75" x14ac:dyDescent="0.25">
      <c r="A21" s="183" t="s">
        <v>181</v>
      </c>
      <c r="B21" s="21">
        <v>2020</v>
      </c>
      <c r="C21" s="84">
        <v>60</v>
      </c>
      <c r="D21" s="21">
        <v>9</v>
      </c>
      <c r="E21" s="98">
        <v>51</v>
      </c>
      <c r="F21" s="157" t="s">
        <v>35</v>
      </c>
      <c r="H21" s="99" t="s">
        <v>160</v>
      </c>
      <c r="I21" s="101">
        <v>0.04</v>
      </c>
    </row>
    <row r="22" spans="1:12" ht="28.5" x14ac:dyDescent="0.25">
      <c r="A22" s="183" t="s">
        <v>182</v>
      </c>
      <c r="B22" s="21">
        <v>2021</v>
      </c>
      <c r="C22" s="84">
        <v>45</v>
      </c>
      <c r="D22" s="21">
        <v>7</v>
      </c>
      <c r="E22" s="98">
        <v>38</v>
      </c>
      <c r="F22" s="157" t="s">
        <v>35</v>
      </c>
      <c r="H22" s="99" t="s">
        <v>161</v>
      </c>
      <c r="I22" s="101">
        <v>0.01</v>
      </c>
    </row>
    <row r="23" spans="1:12" ht="28.5" x14ac:dyDescent="0.25">
      <c r="A23" s="183" t="s">
        <v>183</v>
      </c>
      <c r="B23" s="21">
        <v>2022</v>
      </c>
      <c r="C23" s="84">
        <v>55</v>
      </c>
      <c r="D23" s="21">
        <v>6</v>
      </c>
      <c r="E23" s="98">
        <v>49</v>
      </c>
      <c r="F23" s="157" t="s">
        <v>35</v>
      </c>
      <c r="H23" s="85" t="s">
        <v>94</v>
      </c>
      <c r="I23" s="102">
        <f>SUM(I16:I22)</f>
        <v>1</v>
      </c>
    </row>
    <row r="24" spans="1:12" ht="28.5" x14ac:dyDescent="0.25">
      <c r="A24" s="183" t="s">
        <v>184</v>
      </c>
      <c r="B24" s="21">
        <v>2023</v>
      </c>
      <c r="C24" s="84">
        <v>40</v>
      </c>
      <c r="D24" s="21">
        <v>4</v>
      </c>
      <c r="E24" s="98">
        <v>36</v>
      </c>
      <c r="F24" s="157" t="s">
        <v>35</v>
      </c>
      <c r="H24" s="105" t="s">
        <v>116</v>
      </c>
      <c r="I24" s="106" t="s">
        <v>162</v>
      </c>
      <c r="K24" s="167"/>
      <c r="L24" s="167"/>
    </row>
    <row r="25" spans="1:12" ht="28.5" x14ac:dyDescent="0.25">
      <c r="A25" s="183" t="s">
        <v>185</v>
      </c>
      <c r="B25" s="21">
        <v>2024</v>
      </c>
      <c r="C25" s="84">
        <v>75</v>
      </c>
      <c r="D25" s="21">
        <v>5</v>
      </c>
      <c r="E25" s="98">
        <v>70</v>
      </c>
      <c r="F25" s="157" t="s">
        <v>35</v>
      </c>
      <c r="H25" s="105"/>
      <c r="I25" s="106"/>
      <c r="K25" s="167"/>
      <c r="L25" s="167"/>
    </row>
    <row r="26" spans="1:12" ht="15" x14ac:dyDescent="0.25">
      <c r="A26" s="85" t="s">
        <v>110</v>
      </c>
      <c r="B26" s="85" t="s">
        <v>111</v>
      </c>
      <c r="C26" s="97">
        <f>SUM(C16:C25)</f>
        <v>790</v>
      </c>
      <c r="D26" s="85">
        <f>SUM(D16:D25)</f>
        <v>170</v>
      </c>
      <c r="E26" s="90">
        <f>SUM(E16:E25)</f>
        <v>620</v>
      </c>
      <c r="F26" s="86"/>
      <c r="H26" s="178"/>
    </row>
    <row r="27" spans="1:12" ht="15" x14ac:dyDescent="0.25">
      <c r="C27" s="87"/>
      <c r="E27" s="93"/>
      <c r="H27" s="178"/>
    </row>
    <row r="28" spans="1:12" ht="15" x14ac:dyDescent="0.25">
      <c r="C28" s="87"/>
      <c r="E28" s="93"/>
      <c r="H28" s="178"/>
    </row>
    <row r="29" spans="1:12" ht="15" x14ac:dyDescent="0.25">
      <c r="C29" s="87"/>
      <c r="E29" s="93"/>
    </row>
    <row r="30" spans="1:12" ht="15" x14ac:dyDescent="0.25">
      <c r="C30" s="87"/>
      <c r="E30" s="93"/>
    </row>
    <row r="31" spans="1:12" ht="15" x14ac:dyDescent="0.25">
      <c r="C31" s="87"/>
      <c r="E31" s="93"/>
    </row>
    <row r="33" spans="1:17" ht="15" x14ac:dyDescent="0.25">
      <c r="A33" s="95" t="s">
        <v>117</v>
      </c>
      <c r="B33" s="95" t="s">
        <v>170</v>
      </c>
      <c r="C33" s="95" t="s">
        <v>171</v>
      </c>
      <c r="D33" s="95" t="s">
        <v>172</v>
      </c>
      <c r="E33" s="95" t="s">
        <v>173</v>
      </c>
      <c r="F33" s="86" t="s">
        <v>174</v>
      </c>
      <c r="G33" s="96" t="s">
        <v>118</v>
      </c>
      <c r="H33" s="95" t="s">
        <v>26</v>
      </c>
      <c r="Q33" s="10"/>
    </row>
    <row r="34" spans="1:17" x14ac:dyDescent="0.2">
      <c r="A34" s="99">
        <v>2020</v>
      </c>
      <c r="B34" s="179">
        <v>0.9</v>
      </c>
      <c r="C34" s="179">
        <v>0.42</v>
      </c>
      <c r="D34" s="179">
        <v>0.46</v>
      </c>
      <c r="E34" s="179">
        <v>0.37</v>
      </c>
      <c r="F34" s="185">
        <v>0.64</v>
      </c>
      <c r="G34" s="94">
        <f>B34+C34+D34+E34+F34</f>
        <v>2.79</v>
      </c>
      <c r="H34" s="179">
        <v>0.74</v>
      </c>
      <c r="Q34" s="10"/>
    </row>
    <row r="35" spans="1:17" x14ac:dyDescent="0.2">
      <c r="A35" s="21">
        <v>2021</v>
      </c>
      <c r="B35" s="179">
        <v>1.05</v>
      </c>
      <c r="C35" s="179">
        <v>0.48</v>
      </c>
      <c r="D35" s="179">
        <v>0.52</v>
      </c>
      <c r="E35" s="179">
        <v>0.42</v>
      </c>
      <c r="F35" s="185">
        <v>0.72</v>
      </c>
      <c r="G35" s="94">
        <f t="shared" ref="G35:G36" si="0">B35+C35+D35+E35+F35</f>
        <v>3.1899999999999995</v>
      </c>
      <c r="H35" s="179">
        <v>0.91</v>
      </c>
      <c r="Q35" s="10"/>
    </row>
    <row r="36" spans="1:17" x14ac:dyDescent="0.2">
      <c r="A36" s="99">
        <v>2022</v>
      </c>
      <c r="B36" s="179">
        <v>0.9</v>
      </c>
      <c r="C36" s="179">
        <v>0.4</v>
      </c>
      <c r="D36" s="179">
        <v>0.34</v>
      </c>
      <c r="E36" s="179">
        <v>0.34</v>
      </c>
      <c r="F36" s="185">
        <v>0.46</v>
      </c>
      <c r="G36" s="94">
        <f t="shared" si="0"/>
        <v>2.4400000000000004</v>
      </c>
      <c r="H36" s="179">
        <v>0.87</v>
      </c>
      <c r="Q36" s="10"/>
    </row>
    <row r="37" spans="1:17" x14ac:dyDescent="0.2">
      <c r="A37" s="99">
        <v>2023</v>
      </c>
      <c r="B37" s="179">
        <v>1.2</v>
      </c>
      <c r="C37" s="179">
        <v>0.55000000000000004</v>
      </c>
      <c r="D37" s="179">
        <v>0.4</v>
      </c>
      <c r="E37" s="179">
        <v>0.5</v>
      </c>
      <c r="F37" s="185">
        <v>0.7</v>
      </c>
      <c r="G37" s="94">
        <v>3.35</v>
      </c>
      <c r="H37" s="179">
        <v>1.26</v>
      </c>
      <c r="Q37" s="10"/>
    </row>
    <row r="38" spans="1:17" x14ac:dyDescent="0.2">
      <c r="A38" s="99">
        <v>2024</v>
      </c>
      <c r="B38" s="179">
        <v>0.9</v>
      </c>
      <c r="C38" s="179">
        <v>0.43</v>
      </c>
      <c r="D38" s="179">
        <v>0.46</v>
      </c>
      <c r="E38" s="179">
        <v>0.37</v>
      </c>
      <c r="F38" s="185">
        <v>0.89</v>
      </c>
      <c r="G38" s="94">
        <v>3.05</v>
      </c>
      <c r="H38" s="179">
        <v>2.02</v>
      </c>
      <c r="Q38" s="10"/>
    </row>
    <row r="39" spans="1:17" x14ac:dyDescent="0.2">
      <c r="A39" s="99">
        <v>2025</v>
      </c>
      <c r="B39" s="179">
        <v>0.94</v>
      </c>
      <c r="C39" s="179">
        <v>0.84</v>
      </c>
      <c r="D39" s="179">
        <v>0.91</v>
      </c>
      <c r="E39" s="179">
        <v>0.74</v>
      </c>
      <c r="F39" s="185">
        <v>0.91</v>
      </c>
      <c r="G39" s="94">
        <v>4.34</v>
      </c>
      <c r="H39" s="179">
        <v>2.37</v>
      </c>
      <c r="Q39" s="10"/>
    </row>
    <row r="40" spans="1:17" ht="15.75" x14ac:dyDescent="0.25">
      <c r="A40" s="103" t="s">
        <v>175</v>
      </c>
      <c r="B40" s="180">
        <v>0.84</v>
      </c>
      <c r="C40" s="180">
        <f t="shared" ref="C40:H40" si="1">SUM(C34:C39)</f>
        <v>3.1199999999999997</v>
      </c>
      <c r="D40" s="180">
        <f t="shared" si="1"/>
        <v>3.0900000000000003</v>
      </c>
      <c r="E40" s="180">
        <f t="shared" si="1"/>
        <v>2.74</v>
      </c>
      <c r="F40" s="186">
        <f t="shared" si="1"/>
        <v>4.3199999999999994</v>
      </c>
      <c r="G40" s="181">
        <v>2.37</v>
      </c>
      <c r="H40" s="182">
        <f t="shared" si="1"/>
        <v>8.1700000000000017</v>
      </c>
      <c r="Q40" s="10"/>
    </row>
    <row r="41" spans="1:17" x14ac:dyDescent="0.2">
      <c r="Q41" s="10"/>
    </row>
    <row r="42" spans="1:17" x14ac:dyDescent="0.2">
      <c r="Q42" s="10"/>
    </row>
    <row r="43" spans="1:17" ht="75.75" customHeight="1" x14ac:dyDescent="0.2">
      <c r="Q43" s="10"/>
    </row>
    <row r="44" spans="1:17" x14ac:dyDescent="0.2">
      <c r="Q44" s="10"/>
    </row>
    <row r="45" spans="1:17" x14ac:dyDescent="0.2">
      <c r="Q45" s="10"/>
    </row>
    <row r="46" spans="1:17" x14ac:dyDescent="0.2">
      <c r="Q46" s="10"/>
    </row>
    <row r="47" spans="1:17" x14ac:dyDescent="0.2">
      <c r="Q47" s="10"/>
    </row>
    <row r="48" spans="1:17" x14ac:dyDescent="0.2">
      <c r="Q48" s="10"/>
    </row>
    <row r="49" spans="17:17" x14ac:dyDescent="0.2">
      <c r="Q49" s="10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A000F-32CA-4489-8F39-DE12C49D4CDF}">
  <dimension ref="A1:Z26"/>
  <sheetViews>
    <sheetView zoomScale="123" zoomScaleNormal="295" workbookViewId="0">
      <selection activeCell="F6" sqref="F6"/>
    </sheetView>
  </sheetViews>
  <sheetFormatPr defaultRowHeight="14.25" x14ac:dyDescent="0.2"/>
  <cols>
    <col min="2" max="2" width="13.125" customWidth="1"/>
    <col min="3" max="3" width="13.125" style="156" customWidth="1"/>
    <col min="4" max="4" width="13.125" style="12" customWidth="1"/>
    <col min="5" max="5" width="19" style="166" customWidth="1"/>
    <col min="6" max="9" width="13.125" customWidth="1"/>
    <col min="10" max="10" width="36.25" style="136" customWidth="1"/>
    <col min="11" max="11" width="14.25" customWidth="1"/>
    <col min="12" max="12" width="26.5" customWidth="1"/>
    <col min="13" max="13" width="32.875" customWidth="1"/>
    <col min="14" max="14" width="22.5" customWidth="1"/>
    <col min="15" max="15" width="28.75" style="10" customWidth="1"/>
    <col min="16" max="17" width="13.125" customWidth="1"/>
    <col min="18" max="18" width="17.75" style="12" customWidth="1"/>
    <col min="19" max="19" width="21" customWidth="1"/>
    <col min="20" max="25" width="13.125" customWidth="1"/>
  </cols>
  <sheetData>
    <row r="1" spans="1:26" s="12" customFormat="1" ht="15" thickBot="1" x14ac:dyDescent="0.25">
      <c r="A1" s="150" t="s">
        <v>10</v>
      </c>
      <c r="B1" s="123" t="s">
        <v>149</v>
      </c>
      <c r="C1" s="123" t="s">
        <v>150</v>
      </c>
      <c r="D1" s="123" t="s">
        <v>151</v>
      </c>
      <c r="E1" s="151" t="s">
        <v>152</v>
      </c>
      <c r="F1" s="123" t="s">
        <v>153</v>
      </c>
      <c r="G1" s="11"/>
      <c r="H1" s="123" t="s">
        <v>11</v>
      </c>
      <c r="I1" s="11"/>
      <c r="J1" s="132" t="s">
        <v>127</v>
      </c>
      <c r="K1" s="11" t="s">
        <v>129</v>
      </c>
      <c r="L1" s="11"/>
      <c r="M1" s="14" t="s">
        <v>136</v>
      </c>
      <c r="N1" s="15" t="s">
        <v>146</v>
      </c>
      <c r="O1" s="142" t="s">
        <v>137</v>
      </c>
      <c r="P1" s="139"/>
      <c r="Q1" s="11"/>
      <c r="R1" s="11" t="s">
        <v>17</v>
      </c>
      <c r="S1" s="11" t="s">
        <v>148</v>
      </c>
      <c r="T1" s="11"/>
      <c r="U1" s="11"/>
      <c r="V1" s="11"/>
      <c r="W1" s="11"/>
      <c r="X1" s="11"/>
      <c r="Y1" s="11"/>
      <c r="Z1" s="13"/>
    </row>
    <row r="2" spans="1:26" ht="19.5" thickBot="1" x14ac:dyDescent="0.3">
      <c r="A2" s="17">
        <v>1965</v>
      </c>
      <c r="B2" s="18">
        <v>0.02</v>
      </c>
      <c r="C2" s="154">
        <v>0.01</v>
      </c>
      <c r="D2" s="158">
        <v>0.01</v>
      </c>
      <c r="E2" s="162">
        <v>0.05</v>
      </c>
      <c r="F2" s="19">
        <v>1E-3</v>
      </c>
      <c r="G2" s="7"/>
      <c r="H2" s="124" t="s">
        <v>123</v>
      </c>
      <c r="I2" s="7"/>
      <c r="J2" s="133" t="s">
        <v>128</v>
      </c>
      <c r="K2" s="19">
        <v>30</v>
      </c>
      <c r="L2" s="7"/>
      <c r="M2" s="17" t="s">
        <v>142</v>
      </c>
      <c r="N2" s="18"/>
      <c r="O2" s="144"/>
      <c r="Q2" s="7"/>
      <c r="R2" s="107" t="s">
        <v>14</v>
      </c>
      <c r="S2" s="108">
        <v>3.95</v>
      </c>
    </row>
    <row r="3" spans="1:26" ht="15" x14ac:dyDescent="0.25">
      <c r="A3" s="20">
        <v>1975</v>
      </c>
      <c r="B3" s="21">
        <v>0.25</v>
      </c>
      <c r="C3" s="153">
        <v>0.12</v>
      </c>
      <c r="D3" s="157">
        <v>0.13</v>
      </c>
      <c r="E3" s="163">
        <v>0.08</v>
      </c>
      <c r="F3" s="22">
        <v>0.02</v>
      </c>
      <c r="H3" s="125" t="s">
        <v>12</v>
      </c>
      <c r="J3" s="134" t="s">
        <v>130</v>
      </c>
      <c r="K3" s="22">
        <v>22</v>
      </c>
      <c r="M3" s="20" t="s">
        <v>138</v>
      </c>
      <c r="N3" s="21">
        <v>1.9</v>
      </c>
      <c r="O3" s="143">
        <v>0.21</v>
      </c>
      <c r="R3" s="109" t="s">
        <v>15</v>
      </c>
      <c r="S3" s="110">
        <v>4.12</v>
      </c>
    </row>
    <row r="4" spans="1:26" ht="15.75" thickBot="1" x14ac:dyDescent="0.3">
      <c r="A4" s="20">
        <v>1985</v>
      </c>
      <c r="B4" s="21">
        <v>0.65</v>
      </c>
      <c r="C4" s="153">
        <v>0.3</v>
      </c>
      <c r="D4" s="157">
        <v>0.35</v>
      </c>
      <c r="E4" s="163">
        <v>0.1</v>
      </c>
      <c r="F4" s="22">
        <v>6.5000000000000002E-2</v>
      </c>
      <c r="H4" s="126" t="s">
        <v>124</v>
      </c>
      <c r="J4" s="134" t="s">
        <v>131</v>
      </c>
      <c r="K4" s="22">
        <v>18</v>
      </c>
      <c r="M4" s="20" t="s">
        <v>139</v>
      </c>
      <c r="N4" s="21">
        <v>2.4</v>
      </c>
      <c r="O4" s="143">
        <v>0.25</v>
      </c>
      <c r="R4" s="111" t="s">
        <v>16</v>
      </c>
      <c r="S4" s="112">
        <v>4.28</v>
      </c>
    </row>
    <row r="5" spans="1:26" ht="87" x14ac:dyDescent="0.2">
      <c r="A5" s="129">
        <v>1995</v>
      </c>
      <c r="B5" s="130">
        <v>1.2</v>
      </c>
      <c r="C5" s="153">
        <v>0.55000000000000004</v>
      </c>
      <c r="D5" s="153">
        <v>0.65</v>
      </c>
      <c r="E5" s="164">
        <v>0.12</v>
      </c>
      <c r="F5" s="131">
        <v>0.14000000000000001</v>
      </c>
      <c r="H5" s="127" t="s">
        <v>125</v>
      </c>
      <c r="J5" s="137" t="s">
        <v>132</v>
      </c>
      <c r="K5" s="22">
        <v>16</v>
      </c>
      <c r="M5" s="20" t="s">
        <v>140</v>
      </c>
      <c r="N5" s="21">
        <v>3.1</v>
      </c>
      <c r="O5" s="143">
        <v>0.28000000000000003</v>
      </c>
    </row>
    <row r="6" spans="1:26" ht="116.25" thickBot="1" x14ac:dyDescent="0.25">
      <c r="A6" s="20">
        <v>2000</v>
      </c>
      <c r="B6" s="21">
        <v>1.5</v>
      </c>
      <c r="C6" s="157">
        <v>0.7</v>
      </c>
      <c r="D6" s="157">
        <v>0.8</v>
      </c>
      <c r="E6" s="163">
        <v>0.12</v>
      </c>
      <c r="F6" s="22">
        <v>0.18</v>
      </c>
      <c r="H6" s="128" t="s">
        <v>126</v>
      </c>
      <c r="J6" s="137" t="s">
        <v>133</v>
      </c>
      <c r="K6" s="22">
        <v>14</v>
      </c>
      <c r="M6" s="20" t="s">
        <v>141</v>
      </c>
      <c r="N6" s="21">
        <v>3.9</v>
      </c>
      <c r="O6" s="143">
        <v>0.31</v>
      </c>
    </row>
    <row r="7" spans="1:26" x14ac:dyDescent="0.2">
      <c r="A7" s="20">
        <v>2005</v>
      </c>
      <c r="B7" s="21">
        <v>1.85</v>
      </c>
      <c r="C7" s="153">
        <v>0.9</v>
      </c>
      <c r="D7" s="157">
        <v>0.95</v>
      </c>
      <c r="E7" s="163">
        <v>0.13</v>
      </c>
      <c r="F7" s="22">
        <v>0.24</v>
      </c>
      <c r="J7" s="134" t="s">
        <v>134</v>
      </c>
      <c r="K7" s="22">
        <v>12</v>
      </c>
      <c r="M7" s="20" t="s">
        <v>143</v>
      </c>
      <c r="N7" s="21"/>
      <c r="O7" s="143"/>
    </row>
    <row r="8" spans="1:26" x14ac:dyDescent="0.2">
      <c r="A8" s="20">
        <v>2010</v>
      </c>
      <c r="B8" s="21">
        <v>2.2000000000000002</v>
      </c>
      <c r="C8" s="153">
        <v>1.05</v>
      </c>
      <c r="D8" s="157">
        <v>1.1499999999999999</v>
      </c>
      <c r="E8" s="163">
        <v>0.14000000000000001</v>
      </c>
      <c r="F8" s="22">
        <v>0.31</v>
      </c>
      <c r="J8" s="134" t="s">
        <v>135</v>
      </c>
      <c r="K8" s="22">
        <v>10</v>
      </c>
      <c r="M8" s="20" t="s">
        <v>138</v>
      </c>
      <c r="N8" s="21">
        <v>2.2000000000000002</v>
      </c>
      <c r="O8" s="143">
        <v>0.16</v>
      </c>
    </row>
    <row r="9" spans="1:26" ht="15.75" thickBot="1" x14ac:dyDescent="0.3">
      <c r="A9" s="20">
        <v>2015</v>
      </c>
      <c r="B9" s="21">
        <v>2.5</v>
      </c>
      <c r="C9" s="153">
        <v>1.2</v>
      </c>
      <c r="D9" s="157">
        <v>1.3</v>
      </c>
      <c r="E9" s="163">
        <v>0.15</v>
      </c>
      <c r="F9" s="22">
        <v>0.38</v>
      </c>
      <c r="J9" s="135">
        <f>SUM(J2:J8)</f>
        <v>0</v>
      </c>
      <c r="K9" s="138">
        <f>SUM(K2:K8)</f>
        <v>122</v>
      </c>
      <c r="M9" s="20" t="s">
        <v>139</v>
      </c>
      <c r="N9" s="21">
        <v>2.7</v>
      </c>
      <c r="O9" s="143">
        <v>0.2</v>
      </c>
    </row>
    <row r="10" spans="1:26" x14ac:dyDescent="0.2">
      <c r="A10" s="99">
        <v>2020</v>
      </c>
      <c r="B10" s="99">
        <v>2.06</v>
      </c>
      <c r="C10" s="153">
        <v>1.1000000000000001</v>
      </c>
      <c r="D10" s="159">
        <v>0.96</v>
      </c>
      <c r="E10" s="101">
        <v>0.15</v>
      </c>
      <c r="F10" s="99">
        <v>1.04</v>
      </c>
      <c r="M10" s="20" t="s">
        <v>140</v>
      </c>
      <c r="N10" s="21">
        <v>3.4</v>
      </c>
      <c r="O10" s="143">
        <v>0.24</v>
      </c>
    </row>
    <row r="11" spans="1:26" x14ac:dyDescent="0.2">
      <c r="A11" s="99">
        <v>2021</v>
      </c>
      <c r="B11" s="99">
        <v>2.4</v>
      </c>
      <c r="C11" s="154">
        <v>1.3</v>
      </c>
      <c r="D11" s="159">
        <v>1.1000000000000001</v>
      </c>
      <c r="E11" s="101">
        <v>0.16</v>
      </c>
      <c r="F11" s="99">
        <v>1.2</v>
      </c>
      <c r="M11" s="20" t="s">
        <v>141</v>
      </c>
      <c r="N11" s="21">
        <v>4.2</v>
      </c>
      <c r="O11" s="143">
        <v>0.27</v>
      </c>
    </row>
    <row r="12" spans="1:26" x14ac:dyDescent="0.2">
      <c r="A12" s="99">
        <v>2022</v>
      </c>
      <c r="B12" s="99">
        <v>2.7</v>
      </c>
      <c r="C12" s="154">
        <v>1.45</v>
      </c>
      <c r="D12" s="159">
        <v>1.25</v>
      </c>
      <c r="E12" s="101">
        <v>0.17</v>
      </c>
      <c r="F12" s="99">
        <v>1.3</v>
      </c>
      <c r="M12" s="20" t="s">
        <v>144</v>
      </c>
      <c r="N12" s="21"/>
      <c r="O12" s="143"/>
    </row>
    <row r="13" spans="1:26" x14ac:dyDescent="0.2">
      <c r="A13" s="99">
        <v>2023</v>
      </c>
      <c r="B13" s="99">
        <v>3.5</v>
      </c>
      <c r="C13" s="154">
        <v>1.8</v>
      </c>
      <c r="D13" s="159">
        <v>1.7</v>
      </c>
      <c r="E13" s="101">
        <v>0.18</v>
      </c>
      <c r="F13" s="99">
        <v>1.7</v>
      </c>
      <c r="M13" s="20" t="s">
        <v>138</v>
      </c>
      <c r="N13" s="21">
        <v>10.5</v>
      </c>
      <c r="O13" s="140">
        <v>4.2000000000000003E-2</v>
      </c>
    </row>
    <row r="14" spans="1:26" x14ac:dyDescent="0.2">
      <c r="A14" s="99">
        <v>2024</v>
      </c>
      <c r="B14" s="99">
        <v>4.1100000000000003</v>
      </c>
      <c r="C14" s="154">
        <v>2.4</v>
      </c>
      <c r="D14" s="159">
        <v>1.88</v>
      </c>
      <c r="E14" s="101" t="s">
        <v>154</v>
      </c>
      <c r="F14" s="99">
        <v>2.23</v>
      </c>
      <c r="M14" s="20" t="s">
        <v>139</v>
      </c>
      <c r="N14" s="21">
        <v>11.8</v>
      </c>
      <c r="O14" s="140">
        <v>5.6000000000000001E-2</v>
      </c>
    </row>
    <row r="15" spans="1:26" x14ac:dyDescent="0.2">
      <c r="A15" s="99">
        <v>2025</v>
      </c>
      <c r="B15" s="99">
        <v>4.5</v>
      </c>
      <c r="C15" s="154">
        <v>2.65</v>
      </c>
      <c r="D15" s="159">
        <v>1.85</v>
      </c>
      <c r="E15" s="101">
        <v>0.2</v>
      </c>
      <c r="F15" s="99">
        <v>2.4</v>
      </c>
      <c r="M15" s="20" t="s">
        <v>140</v>
      </c>
      <c r="N15" s="21">
        <v>13.4</v>
      </c>
      <c r="O15" s="140">
        <v>6.8000000000000005E-2</v>
      </c>
    </row>
    <row r="16" spans="1:26" x14ac:dyDescent="0.2">
      <c r="A16" s="152"/>
      <c r="B16" s="152">
        <f>SUM(B2:B15)</f>
        <v>29.44</v>
      </c>
      <c r="C16" s="155"/>
      <c r="D16" s="160"/>
      <c r="E16" s="165"/>
      <c r="F16" s="152"/>
      <c r="M16" s="20" t="s">
        <v>141</v>
      </c>
      <c r="N16" s="21">
        <v>15.1</v>
      </c>
      <c r="O16" s="140">
        <v>8.2000000000000003E-2</v>
      </c>
    </row>
    <row r="17" spans="12:15" x14ac:dyDescent="0.2">
      <c r="M17" s="20" t="s">
        <v>145</v>
      </c>
      <c r="N17" s="21"/>
      <c r="O17" s="143"/>
    </row>
    <row r="18" spans="12:15" x14ac:dyDescent="0.2">
      <c r="M18" s="20" t="s">
        <v>138</v>
      </c>
      <c r="N18" s="21">
        <v>1.6</v>
      </c>
      <c r="O18" s="143">
        <v>0.18</v>
      </c>
    </row>
    <row r="19" spans="12:15" x14ac:dyDescent="0.2">
      <c r="M19" s="20" t="s">
        <v>139</v>
      </c>
      <c r="N19" s="21">
        <v>2.1</v>
      </c>
      <c r="O19" s="143">
        <v>0.22</v>
      </c>
    </row>
    <row r="20" spans="12:15" x14ac:dyDescent="0.2">
      <c r="M20" s="20" t="s">
        <v>140</v>
      </c>
      <c r="N20" s="21">
        <v>2.8</v>
      </c>
      <c r="O20" s="143">
        <v>0.26</v>
      </c>
    </row>
    <row r="21" spans="12:15" x14ac:dyDescent="0.2">
      <c r="M21" s="20" t="s">
        <v>141</v>
      </c>
      <c r="N21" s="21">
        <v>3.5</v>
      </c>
      <c r="O21" s="143">
        <v>0.3</v>
      </c>
    </row>
    <row r="22" spans="12:15" x14ac:dyDescent="0.2">
      <c r="M22" s="23" t="s">
        <v>147</v>
      </c>
      <c r="N22" s="21"/>
      <c r="O22" s="143"/>
    </row>
    <row r="23" spans="12:15" ht="15" x14ac:dyDescent="0.25">
      <c r="L23" s="9"/>
      <c r="M23" s="20" t="s">
        <v>138</v>
      </c>
      <c r="N23" s="99">
        <v>1.9</v>
      </c>
      <c r="O23" s="146">
        <v>0.12</v>
      </c>
    </row>
    <row r="24" spans="12:15" x14ac:dyDescent="0.2">
      <c r="M24" s="20" t="s">
        <v>139</v>
      </c>
      <c r="N24" s="99">
        <v>2.4</v>
      </c>
      <c r="O24" s="146">
        <v>0.26</v>
      </c>
    </row>
    <row r="25" spans="12:15" x14ac:dyDescent="0.2">
      <c r="M25" s="20" t="s">
        <v>140</v>
      </c>
      <c r="N25" s="99">
        <v>3.1</v>
      </c>
      <c r="O25" s="146">
        <v>0.28999999999999998</v>
      </c>
    </row>
    <row r="26" spans="12:15" ht="15" thickBot="1" x14ac:dyDescent="0.25">
      <c r="M26" s="147" t="s">
        <v>141</v>
      </c>
      <c r="N26" s="148">
        <v>3.8</v>
      </c>
      <c r="O26" s="149">
        <v>0.31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33D64-A6A8-496F-8295-86E330F1B6EF}">
  <dimension ref="A1:E26"/>
  <sheetViews>
    <sheetView topLeftCell="A21" zoomScale="189" workbookViewId="0">
      <selection activeCell="D2" sqref="D2"/>
    </sheetView>
  </sheetViews>
  <sheetFormatPr defaultRowHeight="14.25" x14ac:dyDescent="0.2"/>
  <cols>
    <col min="1" max="1" width="20.625" customWidth="1"/>
    <col min="2" max="2" width="23.375" customWidth="1"/>
    <col min="3" max="3" width="22.375" customWidth="1"/>
    <col min="4" max="4" width="23" customWidth="1"/>
    <col min="5" max="26" width="16.5" customWidth="1"/>
  </cols>
  <sheetData>
    <row r="1" spans="1:4" s="12" customFormat="1" x14ac:dyDescent="0.2">
      <c r="A1" s="14" t="s">
        <v>13</v>
      </c>
      <c r="B1" s="15" t="s">
        <v>120</v>
      </c>
      <c r="C1" s="15" t="s">
        <v>121</v>
      </c>
      <c r="D1" s="11" t="s">
        <v>122</v>
      </c>
    </row>
    <row r="2" spans="1:4" x14ac:dyDescent="0.2">
      <c r="A2" s="20">
        <v>2028</v>
      </c>
      <c r="B2" s="21">
        <v>480</v>
      </c>
      <c r="C2" s="21">
        <v>420</v>
      </c>
      <c r="D2" s="21">
        <f>B2+C2</f>
        <v>900</v>
      </c>
    </row>
    <row r="3" spans="1:4" x14ac:dyDescent="0.2">
      <c r="A3" s="20">
        <v>2029</v>
      </c>
      <c r="B3" s="21">
        <v>576</v>
      </c>
      <c r="C3" s="21">
        <v>462</v>
      </c>
      <c r="D3" s="21">
        <f t="shared" ref="D3:D22" si="0">B3+C3</f>
        <v>1038</v>
      </c>
    </row>
    <row r="4" spans="1:4" x14ac:dyDescent="0.2">
      <c r="A4" s="20">
        <v>2030</v>
      </c>
      <c r="B4" s="21">
        <v>633</v>
      </c>
      <c r="C4" s="21">
        <v>508</v>
      </c>
      <c r="D4" s="21">
        <f t="shared" si="0"/>
        <v>1141</v>
      </c>
    </row>
    <row r="5" spans="1:4" x14ac:dyDescent="0.2">
      <c r="A5" s="20">
        <v>2031</v>
      </c>
      <c r="B5" s="21">
        <v>765</v>
      </c>
      <c r="C5" s="21">
        <v>520</v>
      </c>
      <c r="D5" s="21">
        <f t="shared" si="0"/>
        <v>1285</v>
      </c>
    </row>
    <row r="6" spans="1:4" x14ac:dyDescent="0.2">
      <c r="A6" s="20">
        <v>2032</v>
      </c>
      <c r="B6" s="21">
        <v>842</v>
      </c>
      <c r="C6" s="21">
        <v>560</v>
      </c>
      <c r="D6" s="21">
        <f t="shared" si="0"/>
        <v>1402</v>
      </c>
    </row>
    <row r="7" spans="1:4" x14ac:dyDescent="0.2">
      <c r="A7" s="20">
        <v>2033</v>
      </c>
      <c r="B7" s="21">
        <v>926</v>
      </c>
      <c r="C7" s="21">
        <v>560</v>
      </c>
      <c r="D7" s="21">
        <f t="shared" si="0"/>
        <v>1486</v>
      </c>
    </row>
    <row r="8" spans="1:4" x14ac:dyDescent="0.2">
      <c r="A8" s="20">
        <v>2034</v>
      </c>
      <c r="B8" s="21">
        <v>1019</v>
      </c>
      <c r="C8" s="21">
        <v>615</v>
      </c>
      <c r="D8" s="21">
        <f t="shared" si="0"/>
        <v>1634</v>
      </c>
    </row>
    <row r="9" spans="1:4" x14ac:dyDescent="0.2">
      <c r="A9" s="20">
        <v>2035</v>
      </c>
      <c r="B9" s="21">
        <v>1121</v>
      </c>
      <c r="C9" s="21">
        <v>650</v>
      </c>
      <c r="D9" s="21">
        <f t="shared" si="0"/>
        <v>1771</v>
      </c>
    </row>
    <row r="10" spans="1:4" x14ac:dyDescent="0.2">
      <c r="A10" s="20">
        <v>2036</v>
      </c>
      <c r="B10" s="21">
        <v>1233</v>
      </c>
      <c r="C10" s="21">
        <v>676</v>
      </c>
      <c r="D10" s="21">
        <f t="shared" si="0"/>
        <v>1909</v>
      </c>
    </row>
    <row r="11" spans="1:4" x14ac:dyDescent="0.2">
      <c r="A11" s="20">
        <v>2037</v>
      </c>
      <c r="B11" s="21">
        <v>1356</v>
      </c>
      <c r="C11" s="21">
        <v>744</v>
      </c>
      <c r="D11" s="21">
        <f t="shared" si="0"/>
        <v>2100</v>
      </c>
    </row>
    <row r="12" spans="1:4" x14ac:dyDescent="0.2">
      <c r="A12" s="20">
        <v>2038</v>
      </c>
      <c r="B12" s="21">
        <v>1492</v>
      </c>
      <c r="C12" s="21">
        <v>818</v>
      </c>
      <c r="D12" s="21">
        <f t="shared" si="0"/>
        <v>2310</v>
      </c>
    </row>
    <row r="13" spans="1:4" x14ac:dyDescent="0.2">
      <c r="A13" s="20">
        <v>2039</v>
      </c>
      <c r="B13" s="21">
        <v>1500</v>
      </c>
      <c r="C13" s="21">
        <v>850</v>
      </c>
      <c r="D13" s="21">
        <f t="shared" si="0"/>
        <v>2350</v>
      </c>
    </row>
    <row r="14" spans="1:4" x14ac:dyDescent="0.2">
      <c r="A14" s="20">
        <v>2040</v>
      </c>
      <c r="B14" s="21">
        <v>1806</v>
      </c>
      <c r="C14" s="21">
        <v>880</v>
      </c>
      <c r="D14" s="21">
        <f t="shared" si="0"/>
        <v>2686</v>
      </c>
    </row>
    <row r="15" spans="1:4" x14ac:dyDescent="0.2">
      <c r="A15" s="20">
        <v>2041</v>
      </c>
      <c r="B15" s="21">
        <v>1986</v>
      </c>
      <c r="C15" s="21">
        <v>920</v>
      </c>
      <c r="D15" s="21">
        <f t="shared" si="0"/>
        <v>2906</v>
      </c>
    </row>
    <row r="16" spans="1:4" x14ac:dyDescent="0.2">
      <c r="A16" s="20">
        <v>2042</v>
      </c>
      <c r="B16" s="21">
        <v>2185</v>
      </c>
      <c r="C16" s="21">
        <v>1012</v>
      </c>
      <c r="D16" s="21">
        <f t="shared" si="0"/>
        <v>3197</v>
      </c>
    </row>
    <row r="17" spans="1:5" x14ac:dyDescent="0.2">
      <c r="A17" s="20">
        <v>2043</v>
      </c>
      <c r="B17" s="21">
        <v>2100</v>
      </c>
      <c r="C17" s="21">
        <v>1113</v>
      </c>
      <c r="D17" s="21">
        <f t="shared" si="0"/>
        <v>3213</v>
      </c>
    </row>
    <row r="18" spans="1:5" x14ac:dyDescent="0.2">
      <c r="A18" s="20">
        <v>2044</v>
      </c>
      <c r="B18" s="21">
        <v>2200</v>
      </c>
      <c r="C18" s="21">
        <v>1200</v>
      </c>
      <c r="D18" s="21">
        <f t="shared" si="0"/>
        <v>3400</v>
      </c>
    </row>
    <row r="19" spans="1:5" x14ac:dyDescent="0.2">
      <c r="A19" s="20">
        <v>2045</v>
      </c>
      <c r="B19" s="21">
        <v>2200</v>
      </c>
      <c r="C19" s="21">
        <v>1225</v>
      </c>
      <c r="D19" s="21">
        <f t="shared" si="0"/>
        <v>3425</v>
      </c>
    </row>
    <row r="20" spans="1:5" x14ac:dyDescent="0.2">
      <c r="A20" s="20">
        <v>2046</v>
      </c>
      <c r="B20" s="21">
        <v>2403</v>
      </c>
      <c r="C20" s="21">
        <v>1250</v>
      </c>
      <c r="D20" s="21">
        <f t="shared" si="0"/>
        <v>3653</v>
      </c>
    </row>
    <row r="21" spans="1:5" x14ac:dyDescent="0.2">
      <c r="A21" s="20">
        <v>2047</v>
      </c>
      <c r="B21" s="21">
        <v>2450</v>
      </c>
      <c r="C21" s="21">
        <v>1260</v>
      </c>
      <c r="D21" s="21">
        <f t="shared" si="0"/>
        <v>3710</v>
      </c>
    </row>
    <row r="22" spans="1:5" x14ac:dyDescent="0.2">
      <c r="A22" s="20">
        <v>2048</v>
      </c>
      <c r="B22" s="21">
        <v>2500</v>
      </c>
      <c r="C22" s="21">
        <v>1300</v>
      </c>
      <c r="D22" s="21">
        <f t="shared" si="0"/>
        <v>3800</v>
      </c>
    </row>
    <row r="23" spans="1:5" ht="16.5" thickBot="1" x14ac:dyDescent="0.3">
      <c r="A23" s="16" t="s">
        <v>18</v>
      </c>
      <c r="B23" s="8">
        <f>SUM(B2:B22)</f>
        <v>31773</v>
      </c>
      <c r="C23" s="8">
        <f>SUM(C2:C22)</f>
        <v>17543</v>
      </c>
      <c r="D23" s="117">
        <f>SUM(D2:D22)</f>
        <v>49316</v>
      </c>
    </row>
    <row r="26" spans="1:5" x14ac:dyDescent="0.2">
      <c r="E26" t="s">
        <v>19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BB1BA-C196-47A5-8BB4-BC4419312BF7}">
  <dimension ref="A1:AE36"/>
  <sheetViews>
    <sheetView tabSelected="1" zoomScale="141" workbookViewId="0">
      <selection activeCell="G8" sqref="G8"/>
    </sheetView>
  </sheetViews>
  <sheetFormatPr defaultRowHeight="14.25" x14ac:dyDescent="0.2"/>
  <cols>
    <col min="1" max="1" width="9.125" bestFit="1" customWidth="1"/>
    <col min="2" max="2" width="10.125" style="34" bestFit="1" customWidth="1"/>
    <col min="3" max="3" width="15.75" customWidth="1"/>
    <col min="4" max="4" width="16.75" customWidth="1"/>
    <col min="5" max="5" width="16.375" customWidth="1"/>
    <col min="6" max="6" width="12.5" customWidth="1"/>
    <col min="7" max="7" width="9.125" bestFit="1" customWidth="1"/>
    <col min="8" max="8" width="13.625" bestFit="1" customWidth="1"/>
    <col min="12" max="12" width="9.125" bestFit="1" customWidth="1"/>
    <col min="13" max="13" width="19.25" customWidth="1"/>
    <col min="14" max="14" width="9.125" bestFit="1" customWidth="1"/>
    <col min="16" max="17" width="9.125" bestFit="1" customWidth="1"/>
    <col min="22" max="22" width="10" bestFit="1" customWidth="1"/>
    <col min="23" max="23" width="10.875" bestFit="1" customWidth="1"/>
    <col min="24" max="25" width="9.125" bestFit="1" customWidth="1"/>
    <col min="26" max="26" width="10.875" bestFit="1" customWidth="1"/>
    <col min="28" max="28" width="19.75" customWidth="1"/>
    <col min="29" max="29" width="10" bestFit="1" customWidth="1"/>
  </cols>
  <sheetData>
    <row r="1" spans="1:31" x14ac:dyDescent="0.2">
      <c r="A1" s="42" t="s">
        <v>20</v>
      </c>
      <c r="B1" s="43" t="s">
        <v>21</v>
      </c>
      <c r="C1" s="44" t="s">
        <v>22</v>
      </c>
      <c r="D1" s="44" t="s">
        <v>23</v>
      </c>
      <c r="E1" s="44" t="s">
        <v>24</v>
      </c>
      <c r="F1" s="44" t="s">
        <v>25</v>
      </c>
      <c r="G1" s="44" t="s">
        <v>26</v>
      </c>
      <c r="H1" s="44" t="s">
        <v>27</v>
      </c>
      <c r="I1" s="44" t="s">
        <v>28</v>
      </c>
      <c r="J1" s="45" t="s">
        <v>29</v>
      </c>
    </row>
    <row r="2" spans="1:31" ht="38.25" x14ac:dyDescent="0.2">
      <c r="A2" s="42"/>
      <c r="B2" s="43"/>
      <c r="C2" s="44"/>
      <c r="D2" s="44"/>
      <c r="E2" s="44" t="s">
        <v>30</v>
      </c>
      <c r="F2" s="44" t="s">
        <v>31</v>
      </c>
      <c r="G2" s="44" t="s">
        <v>32</v>
      </c>
      <c r="H2" s="44"/>
      <c r="I2" s="44"/>
      <c r="J2" s="45"/>
      <c r="K2" s="48"/>
      <c r="L2" s="49" t="s">
        <v>21</v>
      </c>
      <c r="M2" s="49" t="s">
        <v>38</v>
      </c>
      <c r="N2" s="49" t="s">
        <v>23</v>
      </c>
      <c r="O2" s="49" t="s">
        <v>39</v>
      </c>
      <c r="P2" s="49" t="s">
        <v>40</v>
      </c>
      <c r="Q2" s="49" t="s">
        <v>41</v>
      </c>
      <c r="R2" s="49" t="s">
        <v>40</v>
      </c>
      <c r="S2" s="49" t="s">
        <v>42</v>
      </c>
      <c r="T2" s="49" t="s">
        <v>43</v>
      </c>
      <c r="U2" s="49" t="s">
        <v>44</v>
      </c>
      <c r="V2" s="49" t="s">
        <v>45</v>
      </c>
      <c r="W2" s="49" t="s">
        <v>46</v>
      </c>
      <c r="X2" s="49" t="s">
        <v>47</v>
      </c>
      <c r="Y2" s="50" t="s">
        <v>48</v>
      </c>
      <c r="Z2" s="49" t="s">
        <v>49</v>
      </c>
      <c r="AA2" s="49" t="s">
        <v>50</v>
      </c>
      <c r="AB2" s="49" t="s">
        <v>51</v>
      </c>
      <c r="AC2" s="49" t="s">
        <v>52</v>
      </c>
      <c r="AD2" s="66"/>
      <c r="AE2" s="48"/>
    </row>
    <row r="3" spans="1:31" x14ac:dyDescent="0.2">
      <c r="A3" s="42"/>
      <c r="B3" s="43"/>
      <c r="C3" s="46">
        <v>650000000000</v>
      </c>
      <c r="D3" s="44" t="s">
        <v>101</v>
      </c>
      <c r="E3" s="47">
        <v>0.03</v>
      </c>
      <c r="F3" s="47">
        <v>0</v>
      </c>
      <c r="G3" s="47"/>
      <c r="H3" s="44"/>
      <c r="I3" s="44"/>
      <c r="J3" s="45"/>
      <c r="K3" s="48"/>
      <c r="L3" s="52"/>
      <c r="M3" s="52"/>
      <c r="N3" s="52" t="s">
        <v>53</v>
      </c>
      <c r="O3" s="52" t="s">
        <v>54</v>
      </c>
      <c r="P3" s="52" t="s">
        <v>55</v>
      </c>
      <c r="Q3" s="52" t="s">
        <v>32</v>
      </c>
      <c r="R3" s="52" t="s">
        <v>55</v>
      </c>
      <c r="S3" s="52" t="s">
        <v>56</v>
      </c>
      <c r="T3" s="52" t="s">
        <v>56</v>
      </c>
      <c r="U3" s="52"/>
      <c r="V3" s="52"/>
      <c r="W3" s="52"/>
      <c r="X3" s="52"/>
      <c r="Y3" s="53"/>
      <c r="Z3" s="52"/>
      <c r="AA3" s="52"/>
      <c r="AB3" s="52" t="s">
        <v>57</v>
      </c>
      <c r="AC3" s="52" t="s">
        <v>58</v>
      </c>
      <c r="AD3" s="68"/>
      <c r="AE3" s="48"/>
    </row>
    <row r="4" spans="1:31" ht="25.5" x14ac:dyDescent="0.2">
      <c r="A4" s="24"/>
      <c r="B4" s="31"/>
      <c r="C4" s="88"/>
      <c r="D4" s="25"/>
      <c r="E4" s="25"/>
      <c r="F4" s="25"/>
      <c r="G4" s="25"/>
      <c r="H4" s="25"/>
      <c r="I4" s="25"/>
      <c r="J4" s="25"/>
      <c r="K4" s="48"/>
      <c r="L4" s="113"/>
      <c r="M4" s="113" t="s">
        <v>59</v>
      </c>
      <c r="N4" s="113"/>
      <c r="O4" s="113"/>
      <c r="P4" s="114"/>
      <c r="Q4" s="114"/>
      <c r="R4" s="113"/>
      <c r="S4" s="113"/>
      <c r="T4" s="113"/>
      <c r="U4" s="113"/>
      <c r="V4" s="114"/>
      <c r="W4" s="113"/>
      <c r="X4" s="114">
        <v>2</v>
      </c>
      <c r="Y4" s="115">
        <v>10</v>
      </c>
      <c r="Z4" s="114"/>
      <c r="AA4" s="113"/>
      <c r="AB4" s="113"/>
      <c r="AC4" s="113" t="s">
        <v>60</v>
      </c>
      <c r="AD4" s="66"/>
      <c r="AE4" s="48"/>
    </row>
    <row r="5" spans="1:31" x14ac:dyDescent="0.2">
      <c r="A5" s="35">
        <v>1</v>
      </c>
      <c r="B5" s="118">
        <v>2027</v>
      </c>
      <c r="C5" s="36"/>
      <c r="D5" s="83"/>
      <c r="E5" s="70"/>
      <c r="F5" s="37">
        <v>0</v>
      </c>
      <c r="G5" s="36"/>
      <c r="H5" s="37"/>
      <c r="I5" s="37"/>
      <c r="J5" s="37"/>
      <c r="K5" s="48"/>
      <c r="L5" s="55"/>
      <c r="M5" s="55"/>
      <c r="N5" s="55" t="s">
        <v>61</v>
      </c>
      <c r="O5" s="55" t="s">
        <v>61</v>
      </c>
      <c r="P5" s="55"/>
      <c r="Q5" s="55"/>
      <c r="R5" s="55"/>
      <c r="S5" s="55"/>
      <c r="T5" s="55"/>
      <c r="U5" s="55"/>
      <c r="V5" s="56"/>
      <c r="W5" s="55"/>
      <c r="X5" s="56"/>
      <c r="Y5" s="57"/>
      <c r="Z5" s="56"/>
      <c r="AA5" s="55"/>
      <c r="AB5" s="55"/>
      <c r="AC5" s="55"/>
      <c r="AD5" s="69"/>
      <c r="AE5" s="48"/>
    </row>
    <row r="6" spans="1:31" x14ac:dyDescent="0.2">
      <c r="A6" s="35">
        <v>2</v>
      </c>
      <c r="B6" s="20">
        <v>2028</v>
      </c>
      <c r="C6" s="36"/>
      <c r="D6" s="83">
        <v>900</v>
      </c>
      <c r="E6" s="70">
        <v>65</v>
      </c>
      <c r="F6" s="37">
        <v>0</v>
      </c>
      <c r="G6" s="36"/>
      <c r="H6" s="37"/>
      <c r="I6" s="37"/>
      <c r="J6" s="37"/>
      <c r="K6" s="48"/>
      <c r="L6" s="49"/>
      <c r="M6" s="49"/>
      <c r="N6" s="49"/>
      <c r="O6" s="49"/>
      <c r="P6" s="49"/>
      <c r="Q6" s="49"/>
      <c r="R6" s="49"/>
      <c r="S6" s="49"/>
      <c r="T6" s="49"/>
      <c r="U6" s="49"/>
      <c r="V6" s="51"/>
      <c r="W6" s="49"/>
      <c r="X6" s="51"/>
      <c r="Y6" s="54"/>
      <c r="Z6" s="51"/>
      <c r="AA6" s="49"/>
      <c r="AB6" s="49"/>
      <c r="AC6" s="49"/>
      <c r="AD6" s="66"/>
      <c r="AE6" s="48"/>
    </row>
    <row r="7" spans="1:31" x14ac:dyDescent="0.2">
      <c r="A7" s="35">
        <v>3</v>
      </c>
      <c r="B7" s="20">
        <v>2029</v>
      </c>
      <c r="C7" s="36"/>
      <c r="D7" s="83">
        <v>1038</v>
      </c>
      <c r="E7" s="70">
        <v>65</v>
      </c>
      <c r="F7" s="37">
        <v>0</v>
      </c>
      <c r="G7" s="36"/>
      <c r="H7" s="37"/>
      <c r="I7" s="37"/>
      <c r="J7" s="37"/>
      <c r="K7" s="48"/>
      <c r="L7" s="71">
        <v>2022</v>
      </c>
      <c r="M7" s="71" t="s">
        <v>64</v>
      </c>
      <c r="N7" s="72"/>
      <c r="O7" s="73"/>
      <c r="P7" s="71"/>
      <c r="Q7" s="74"/>
      <c r="R7" s="71"/>
      <c r="S7" s="71"/>
      <c r="T7" s="71"/>
      <c r="U7" s="71" t="s">
        <v>62</v>
      </c>
      <c r="V7" s="75"/>
      <c r="W7" s="71"/>
      <c r="X7" s="75"/>
      <c r="Y7" s="76"/>
      <c r="Z7" s="75"/>
      <c r="AA7" s="71"/>
      <c r="AB7" s="71"/>
      <c r="AC7" s="77"/>
      <c r="AD7" s="66"/>
      <c r="AE7" s="48"/>
    </row>
    <row r="8" spans="1:31" x14ac:dyDescent="0.2">
      <c r="A8" s="35">
        <v>4</v>
      </c>
      <c r="B8" s="20">
        <v>2030</v>
      </c>
      <c r="C8" s="36"/>
      <c r="D8" s="83">
        <v>1141</v>
      </c>
      <c r="E8" s="70">
        <v>65</v>
      </c>
      <c r="F8" s="37">
        <v>0</v>
      </c>
      <c r="G8" s="36"/>
      <c r="H8" s="37"/>
      <c r="I8" s="37"/>
      <c r="J8" s="37"/>
      <c r="K8" s="48"/>
      <c r="L8" s="71">
        <v>2023</v>
      </c>
      <c r="M8" s="71" t="s">
        <v>67</v>
      </c>
      <c r="N8" s="75"/>
      <c r="O8" s="71"/>
      <c r="P8" s="71"/>
      <c r="Q8" s="71"/>
      <c r="R8" s="71"/>
      <c r="S8" s="71"/>
      <c r="T8" s="71"/>
      <c r="U8" s="71" t="s">
        <v>63</v>
      </c>
      <c r="V8" s="75"/>
      <c r="W8" s="71"/>
      <c r="X8" s="75"/>
      <c r="Y8" s="76"/>
      <c r="Z8" s="75"/>
      <c r="AA8" s="71"/>
      <c r="AB8" s="71"/>
      <c r="AC8" s="71"/>
      <c r="AD8" s="66"/>
      <c r="AE8" s="48"/>
    </row>
    <row r="9" spans="1:31" x14ac:dyDescent="0.2">
      <c r="A9" s="35">
        <v>5</v>
      </c>
      <c r="B9" s="20">
        <v>2031</v>
      </c>
      <c r="C9" s="36"/>
      <c r="D9" s="119">
        <v>1285</v>
      </c>
      <c r="E9" s="70">
        <v>65</v>
      </c>
      <c r="F9" s="37">
        <v>0</v>
      </c>
      <c r="G9" s="36"/>
      <c r="H9" s="37"/>
      <c r="I9" s="37"/>
      <c r="J9" s="37"/>
      <c r="K9" s="48"/>
      <c r="L9" s="71">
        <v>2024</v>
      </c>
      <c r="M9" s="71" t="s">
        <v>70</v>
      </c>
      <c r="N9" s="75"/>
      <c r="O9" s="71"/>
      <c r="P9" s="71"/>
      <c r="Q9" s="71"/>
      <c r="R9" s="71"/>
      <c r="S9" s="71"/>
      <c r="T9" s="71"/>
      <c r="U9" s="71" t="s">
        <v>65</v>
      </c>
      <c r="V9" s="78">
        <f>V4/Y4</f>
        <v>0</v>
      </c>
      <c r="W9" s="78">
        <f>V11*W4</f>
        <v>0</v>
      </c>
      <c r="X9" s="75">
        <f>V4*X4%</f>
        <v>0</v>
      </c>
      <c r="Y9" s="76">
        <f t="shared" ref="Y9:Y18" si="0">V9+X9</f>
        <v>0</v>
      </c>
      <c r="Z9" s="78">
        <f>Y9*W4</f>
        <v>0</v>
      </c>
      <c r="AA9" s="75"/>
      <c r="AB9" s="71" t="s">
        <v>66</v>
      </c>
      <c r="AC9" s="75"/>
      <c r="AD9" s="66"/>
      <c r="AE9" s="48"/>
    </row>
    <row r="10" spans="1:31" x14ac:dyDescent="0.2">
      <c r="A10" s="35">
        <v>6</v>
      </c>
      <c r="B10" s="20">
        <v>2032</v>
      </c>
      <c r="C10" s="36"/>
      <c r="D10" s="120">
        <v>1402</v>
      </c>
      <c r="E10" s="70">
        <v>65</v>
      </c>
      <c r="F10" s="37">
        <v>0</v>
      </c>
      <c r="G10" s="36"/>
      <c r="H10" s="37"/>
      <c r="I10" s="37"/>
      <c r="J10" s="37"/>
      <c r="K10" s="48"/>
      <c r="L10" s="71">
        <v>2025</v>
      </c>
      <c r="M10" s="71" t="s">
        <v>73</v>
      </c>
      <c r="N10" s="75"/>
      <c r="O10" s="71"/>
      <c r="P10" s="71"/>
      <c r="Q10" s="71"/>
      <c r="R10" s="71"/>
      <c r="S10" s="71"/>
      <c r="T10" s="71"/>
      <c r="U10" s="71" t="s">
        <v>68</v>
      </c>
      <c r="V10" s="78">
        <f>V4/Y4</f>
        <v>0</v>
      </c>
      <c r="W10" s="78">
        <f>V11*W4</f>
        <v>0</v>
      </c>
      <c r="X10" s="75">
        <f>V4*X4%</f>
        <v>0</v>
      </c>
      <c r="Y10" s="76">
        <f t="shared" si="0"/>
        <v>0</v>
      </c>
      <c r="Z10" s="78">
        <f>Y10*W4</f>
        <v>0</v>
      </c>
      <c r="AA10" s="75"/>
      <c r="AB10" s="71" t="s">
        <v>69</v>
      </c>
      <c r="AC10" s="75"/>
      <c r="AD10" s="66"/>
      <c r="AE10" s="48"/>
    </row>
    <row r="11" spans="1:31" x14ac:dyDescent="0.2">
      <c r="A11" s="35">
        <v>7</v>
      </c>
      <c r="B11" s="20">
        <v>2033</v>
      </c>
      <c r="C11" s="36"/>
      <c r="D11" s="120">
        <v>1486</v>
      </c>
      <c r="E11" s="70">
        <v>65</v>
      </c>
      <c r="F11" s="37">
        <v>0</v>
      </c>
      <c r="G11" s="36"/>
      <c r="H11" s="37"/>
      <c r="I11" s="37"/>
      <c r="J11" s="37"/>
      <c r="K11" s="48"/>
      <c r="L11" s="71">
        <v>2026</v>
      </c>
      <c r="M11" s="71" t="s">
        <v>76</v>
      </c>
      <c r="N11" s="75"/>
      <c r="O11" s="71"/>
      <c r="P11" s="71"/>
      <c r="Q11" s="71"/>
      <c r="R11" s="71"/>
      <c r="S11" s="71"/>
      <c r="T11" s="71"/>
      <c r="U11" s="71" t="s">
        <v>71</v>
      </c>
      <c r="V11" s="78">
        <f>V4/Y4</f>
        <v>0</v>
      </c>
      <c r="W11" s="78">
        <f>V11*W4</f>
        <v>0</v>
      </c>
      <c r="X11" s="75">
        <f>V4*X4%</f>
        <v>0</v>
      </c>
      <c r="Y11" s="76">
        <f t="shared" si="0"/>
        <v>0</v>
      </c>
      <c r="Z11" s="78">
        <f>Y11*W4</f>
        <v>0</v>
      </c>
      <c r="AA11" s="75"/>
      <c r="AB11" s="71" t="s">
        <v>72</v>
      </c>
      <c r="AC11" s="71"/>
      <c r="AD11" s="66"/>
      <c r="AE11" s="48"/>
    </row>
    <row r="12" spans="1:31" x14ac:dyDescent="0.2">
      <c r="A12" s="35">
        <v>8</v>
      </c>
      <c r="B12" s="20">
        <v>2034</v>
      </c>
      <c r="C12" s="36"/>
      <c r="D12" s="120">
        <v>1634</v>
      </c>
      <c r="E12" s="70">
        <v>65</v>
      </c>
      <c r="F12" s="37">
        <v>0</v>
      </c>
      <c r="G12" s="36"/>
      <c r="H12" s="37"/>
      <c r="I12" s="37"/>
      <c r="J12" s="37"/>
      <c r="K12" s="48"/>
      <c r="L12" s="71">
        <v>2027</v>
      </c>
      <c r="M12" s="71" t="s">
        <v>79</v>
      </c>
      <c r="N12" s="75"/>
      <c r="O12" s="71"/>
      <c r="P12" s="71"/>
      <c r="Q12" s="71"/>
      <c r="R12" s="71"/>
      <c r="S12" s="71"/>
      <c r="T12" s="71"/>
      <c r="U12" s="71" t="s">
        <v>74</v>
      </c>
      <c r="V12" s="78">
        <f>V4/Y4</f>
        <v>0</v>
      </c>
      <c r="W12" s="78">
        <f>V12*80</f>
        <v>0</v>
      </c>
      <c r="X12" s="75">
        <f>V4*X4%</f>
        <v>0</v>
      </c>
      <c r="Y12" s="76">
        <f t="shared" si="0"/>
        <v>0</v>
      </c>
      <c r="Z12" s="78">
        <f>Y12*W4</f>
        <v>0</v>
      </c>
      <c r="AA12" s="75"/>
      <c r="AB12" s="71" t="s">
        <v>75</v>
      </c>
      <c r="AC12" s="71"/>
      <c r="AD12" s="66"/>
      <c r="AE12" s="48"/>
    </row>
    <row r="13" spans="1:31" x14ac:dyDescent="0.2">
      <c r="A13" s="35">
        <v>9</v>
      </c>
      <c r="B13" s="20">
        <v>2035</v>
      </c>
      <c r="C13" s="36"/>
      <c r="D13" s="120">
        <v>1771</v>
      </c>
      <c r="E13" s="70">
        <v>65</v>
      </c>
      <c r="F13" s="37">
        <v>0</v>
      </c>
      <c r="G13" s="36"/>
      <c r="H13" s="37"/>
      <c r="I13" s="37"/>
      <c r="J13" s="37"/>
      <c r="K13" s="48"/>
      <c r="L13" s="71">
        <v>2028</v>
      </c>
      <c r="M13" s="71" t="s">
        <v>82</v>
      </c>
      <c r="N13" s="75"/>
      <c r="O13" s="71"/>
      <c r="P13" s="71"/>
      <c r="Q13" s="71"/>
      <c r="R13" s="71"/>
      <c r="S13" s="71"/>
      <c r="T13" s="71"/>
      <c r="U13" s="71" t="s">
        <v>77</v>
      </c>
      <c r="V13" s="78">
        <f>V4/Y4</f>
        <v>0</v>
      </c>
      <c r="W13" s="78">
        <f>V13*W4</f>
        <v>0</v>
      </c>
      <c r="X13" s="75">
        <f>V4*X4%</f>
        <v>0</v>
      </c>
      <c r="Y13" s="76">
        <f t="shared" si="0"/>
        <v>0</v>
      </c>
      <c r="Z13" s="78">
        <f>Y13*W4</f>
        <v>0</v>
      </c>
      <c r="AA13" s="75"/>
      <c r="AB13" s="71" t="s">
        <v>78</v>
      </c>
      <c r="AC13" s="71"/>
      <c r="AD13" s="66"/>
      <c r="AE13" s="48"/>
    </row>
    <row r="14" spans="1:31" x14ac:dyDescent="0.2">
      <c r="A14" s="35">
        <v>10</v>
      </c>
      <c r="B14" s="20">
        <v>2036</v>
      </c>
      <c r="C14" s="36"/>
      <c r="D14" s="120">
        <v>1909</v>
      </c>
      <c r="E14" s="70">
        <v>65</v>
      </c>
      <c r="F14" s="37">
        <v>0</v>
      </c>
      <c r="G14" s="36"/>
      <c r="H14" s="37"/>
      <c r="I14" s="37"/>
      <c r="J14" s="37"/>
      <c r="K14" s="48"/>
      <c r="L14" s="71">
        <v>2029</v>
      </c>
      <c r="M14" s="71" t="s">
        <v>85</v>
      </c>
      <c r="N14" s="75"/>
      <c r="O14" s="71"/>
      <c r="P14" s="71"/>
      <c r="Q14" s="71"/>
      <c r="R14" s="71"/>
      <c r="S14" s="71"/>
      <c r="T14" s="71"/>
      <c r="U14" s="71" t="s">
        <v>80</v>
      </c>
      <c r="V14" s="78">
        <f>V4/Y4</f>
        <v>0</v>
      </c>
      <c r="W14" s="78">
        <f>V14*W4</f>
        <v>0</v>
      </c>
      <c r="X14" s="75">
        <f>V4*X4%</f>
        <v>0</v>
      </c>
      <c r="Y14" s="76">
        <f t="shared" si="0"/>
        <v>0</v>
      </c>
      <c r="Z14" s="78">
        <f>Y14*W4</f>
        <v>0</v>
      </c>
      <c r="AA14" s="79"/>
      <c r="AB14" s="71" t="s">
        <v>81</v>
      </c>
      <c r="AC14" s="71"/>
      <c r="AD14" s="66"/>
      <c r="AE14" s="48"/>
    </row>
    <row r="15" spans="1:31" x14ac:dyDescent="0.2">
      <c r="A15" s="35">
        <v>11</v>
      </c>
      <c r="B15" s="20">
        <v>2037</v>
      </c>
      <c r="C15" s="36"/>
      <c r="D15" s="120">
        <v>2100</v>
      </c>
      <c r="E15" s="70">
        <v>65</v>
      </c>
      <c r="F15" s="37">
        <v>0</v>
      </c>
      <c r="G15" s="36"/>
      <c r="H15" s="37"/>
      <c r="I15" s="37"/>
      <c r="J15" s="37"/>
      <c r="K15" s="48"/>
      <c r="L15" s="71">
        <v>2030</v>
      </c>
      <c r="M15" s="75" t="s">
        <v>88</v>
      </c>
      <c r="N15" s="75"/>
      <c r="O15" s="71"/>
      <c r="P15" s="71"/>
      <c r="Q15" s="71"/>
      <c r="R15" s="71"/>
      <c r="S15" s="71"/>
      <c r="T15" s="71"/>
      <c r="U15" s="71" t="s">
        <v>83</v>
      </c>
      <c r="V15" s="78">
        <f>V4/Y4</f>
        <v>0</v>
      </c>
      <c r="W15" s="78">
        <f>V15*W4</f>
        <v>0</v>
      </c>
      <c r="X15" s="75">
        <f>V4*X4%</f>
        <v>0</v>
      </c>
      <c r="Y15" s="76">
        <f t="shared" si="0"/>
        <v>0</v>
      </c>
      <c r="Z15" s="78">
        <f>Y15*W4</f>
        <v>0</v>
      </c>
      <c r="AA15" s="80"/>
      <c r="AB15" s="71" t="s">
        <v>84</v>
      </c>
      <c r="AC15" s="71"/>
      <c r="AD15" s="66"/>
      <c r="AE15" s="48"/>
    </row>
    <row r="16" spans="1:31" x14ac:dyDescent="0.2">
      <c r="A16" s="35">
        <v>12</v>
      </c>
      <c r="B16" s="20">
        <v>2038</v>
      </c>
      <c r="C16" s="36"/>
      <c r="D16" s="120">
        <v>2310</v>
      </c>
      <c r="E16" s="70">
        <v>65</v>
      </c>
      <c r="F16" s="37">
        <v>0</v>
      </c>
      <c r="G16" s="36"/>
      <c r="H16" s="37"/>
      <c r="I16" s="37"/>
      <c r="J16" s="37"/>
      <c r="K16" s="48"/>
      <c r="L16" s="71">
        <v>2031</v>
      </c>
      <c r="M16" s="75" t="s">
        <v>91</v>
      </c>
      <c r="N16" s="75"/>
      <c r="O16" s="71"/>
      <c r="P16" s="71"/>
      <c r="Q16" s="71"/>
      <c r="R16" s="71"/>
      <c r="S16" s="71"/>
      <c r="T16" s="71"/>
      <c r="U16" s="71" t="s">
        <v>86</v>
      </c>
      <c r="V16" s="78">
        <f>V4/Y4</f>
        <v>0</v>
      </c>
      <c r="W16" s="78">
        <f>V16*W4</f>
        <v>0</v>
      </c>
      <c r="X16" s="75">
        <f>V4*X4%</f>
        <v>0</v>
      </c>
      <c r="Y16" s="76">
        <f t="shared" si="0"/>
        <v>0</v>
      </c>
      <c r="Z16" s="78">
        <f>Y16*W4</f>
        <v>0</v>
      </c>
      <c r="AA16" s="81"/>
      <c r="AB16" s="71" t="s">
        <v>87</v>
      </c>
      <c r="AC16" s="71"/>
      <c r="AD16" s="66"/>
      <c r="AE16" s="48"/>
    </row>
    <row r="17" spans="1:31" x14ac:dyDescent="0.2">
      <c r="A17" s="35">
        <v>13</v>
      </c>
      <c r="B17" s="20">
        <v>2039</v>
      </c>
      <c r="C17" s="36"/>
      <c r="D17" s="120">
        <v>2350</v>
      </c>
      <c r="E17" s="70">
        <f>D17*3%</f>
        <v>70.5</v>
      </c>
      <c r="F17" s="37">
        <v>0</v>
      </c>
      <c r="G17" s="36"/>
      <c r="H17" s="37"/>
      <c r="I17" s="37"/>
      <c r="J17" s="37"/>
      <c r="K17" s="48"/>
      <c r="L17" s="71">
        <v>2032</v>
      </c>
      <c r="M17" s="75" t="s">
        <v>99</v>
      </c>
      <c r="N17" s="75"/>
      <c r="O17" s="71"/>
      <c r="P17" s="75"/>
      <c r="Q17" s="75"/>
      <c r="R17" s="75"/>
      <c r="S17" s="75"/>
      <c r="T17" s="75"/>
      <c r="U17" s="75" t="s">
        <v>89</v>
      </c>
      <c r="V17" s="78">
        <f>V4/Y4</f>
        <v>0</v>
      </c>
      <c r="W17" s="78">
        <f>V17*W4</f>
        <v>0</v>
      </c>
      <c r="X17" s="75">
        <f>V4*X4%</f>
        <v>0</v>
      </c>
      <c r="Y17" s="76">
        <f t="shared" si="0"/>
        <v>0</v>
      </c>
      <c r="Z17" s="78">
        <f>Y17*W4</f>
        <v>0</v>
      </c>
      <c r="AA17" s="81"/>
      <c r="AB17" s="71" t="s">
        <v>90</v>
      </c>
      <c r="AC17" s="71"/>
      <c r="AD17" s="66"/>
      <c r="AE17" s="48"/>
    </row>
    <row r="18" spans="1:31" x14ac:dyDescent="0.2">
      <c r="A18" s="35">
        <v>14</v>
      </c>
      <c r="B18" s="20">
        <v>2040</v>
      </c>
      <c r="C18" s="36"/>
      <c r="D18" s="120">
        <v>2686</v>
      </c>
      <c r="E18" s="70">
        <f t="shared" ref="E18:E26" si="1">D18*3%</f>
        <v>80.58</v>
      </c>
      <c r="F18" s="37">
        <v>0</v>
      </c>
      <c r="G18" s="36"/>
      <c r="H18" s="37"/>
      <c r="I18" s="37"/>
      <c r="J18" s="37"/>
      <c r="K18" s="48"/>
      <c r="L18" s="71">
        <v>2033</v>
      </c>
      <c r="M18" s="75" t="s">
        <v>100</v>
      </c>
      <c r="N18" s="75"/>
      <c r="O18" s="71"/>
      <c r="P18" s="75"/>
      <c r="Q18" s="75"/>
      <c r="R18" s="75"/>
      <c r="S18" s="75"/>
      <c r="T18" s="75"/>
      <c r="U18" s="75" t="s">
        <v>92</v>
      </c>
      <c r="V18" s="78">
        <f>V4/Y4</f>
        <v>0</v>
      </c>
      <c r="W18" s="78">
        <f>V18*W4</f>
        <v>0</v>
      </c>
      <c r="X18" s="75">
        <f>V4*X4%</f>
        <v>0</v>
      </c>
      <c r="Y18" s="76">
        <f t="shared" si="0"/>
        <v>0</v>
      </c>
      <c r="Z18" s="78">
        <f>Y18*W4</f>
        <v>0</v>
      </c>
      <c r="AA18" s="81"/>
      <c r="AB18" s="71" t="s">
        <v>93</v>
      </c>
      <c r="AC18" s="71"/>
      <c r="AD18" s="66"/>
      <c r="AE18" s="48"/>
    </row>
    <row r="19" spans="1:31" x14ac:dyDescent="0.2">
      <c r="A19" s="35">
        <v>15</v>
      </c>
      <c r="B19" s="20">
        <v>2041</v>
      </c>
      <c r="C19" s="36"/>
      <c r="D19" s="120">
        <v>2906</v>
      </c>
      <c r="E19" s="70">
        <f t="shared" si="1"/>
        <v>87.179999999999993</v>
      </c>
      <c r="F19" s="37">
        <v>0</v>
      </c>
      <c r="G19" s="36"/>
      <c r="H19" s="37"/>
      <c r="I19" s="37"/>
      <c r="J19" s="37"/>
      <c r="K19" s="48"/>
      <c r="L19" s="71"/>
      <c r="M19" s="75"/>
      <c r="N19" s="75"/>
      <c r="O19" s="75"/>
      <c r="P19" s="75"/>
      <c r="Q19" s="75"/>
      <c r="R19" s="75"/>
      <c r="S19" s="75"/>
      <c r="T19" s="75"/>
      <c r="U19" s="75"/>
      <c r="V19" s="78"/>
      <c r="W19" s="78"/>
      <c r="X19" s="75"/>
      <c r="Y19" s="76"/>
      <c r="Z19" s="78"/>
      <c r="AA19" s="81"/>
      <c r="AB19" s="71"/>
      <c r="AC19" s="71"/>
      <c r="AD19" s="66"/>
      <c r="AE19" s="48"/>
    </row>
    <row r="20" spans="1:31" x14ac:dyDescent="0.2">
      <c r="A20" s="35">
        <v>16</v>
      </c>
      <c r="B20" s="20">
        <v>2042</v>
      </c>
      <c r="C20" s="36"/>
      <c r="D20" s="120">
        <v>3197</v>
      </c>
      <c r="E20" s="70">
        <f t="shared" si="1"/>
        <v>95.91</v>
      </c>
      <c r="F20" s="37">
        <v>0</v>
      </c>
      <c r="G20" s="36"/>
      <c r="H20" s="37"/>
      <c r="I20" s="37"/>
      <c r="J20" s="37"/>
      <c r="K20" s="48"/>
      <c r="L20" s="71"/>
      <c r="M20" s="82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6"/>
      <c r="Z20" s="75"/>
      <c r="AA20" s="75"/>
      <c r="AB20" s="75"/>
      <c r="AC20" s="75"/>
      <c r="AD20" s="66"/>
      <c r="AE20" s="48"/>
    </row>
    <row r="21" spans="1:31" x14ac:dyDescent="0.2">
      <c r="A21" s="35">
        <v>17</v>
      </c>
      <c r="B21" s="20">
        <v>2043</v>
      </c>
      <c r="C21" s="36"/>
      <c r="D21" s="120">
        <v>3213</v>
      </c>
      <c r="E21" s="70">
        <f t="shared" si="1"/>
        <v>96.39</v>
      </c>
      <c r="F21" s="37">
        <v>0</v>
      </c>
      <c r="G21" s="36"/>
      <c r="H21" s="37"/>
      <c r="I21" s="37"/>
      <c r="J21" s="37"/>
      <c r="K21" s="48"/>
      <c r="L21" s="71"/>
      <c r="M21" s="82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6"/>
      <c r="Z21" s="75"/>
      <c r="AA21" s="75"/>
      <c r="AB21" s="75"/>
      <c r="AC21" s="75"/>
      <c r="AD21" s="66"/>
      <c r="AE21" s="48"/>
    </row>
    <row r="22" spans="1:31" x14ac:dyDescent="0.2">
      <c r="A22" s="35">
        <v>18</v>
      </c>
      <c r="B22" s="20">
        <v>2044</v>
      </c>
      <c r="C22" s="36"/>
      <c r="D22" s="120">
        <v>3400</v>
      </c>
      <c r="E22" s="70">
        <f t="shared" si="1"/>
        <v>102</v>
      </c>
      <c r="F22" s="37">
        <v>0</v>
      </c>
      <c r="G22" s="36"/>
      <c r="H22" s="37"/>
      <c r="I22" s="37"/>
      <c r="J22" s="37"/>
      <c r="K22" s="48"/>
      <c r="L22" s="49" t="s">
        <v>94</v>
      </c>
      <c r="M22" s="51"/>
      <c r="N22" s="49">
        <f>SUM(N7+N8+N9+N10+N11+N12+N13+N14+N15+N16+N17+N18)</f>
        <v>0</v>
      </c>
      <c r="O22" s="49"/>
      <c r="P22" s="51"/>
      <c r="Q22" s="51"/>
      <c r="R22" s="51"/>
      <c r="S22" s="51" t="s">
        <v>94</v>
      </c>
      <c r="T22" s="51" t="s">
        <v>95</v>
      </c>
      <c r="U22" s="51"/>
      <c r="V22" s="58">
        <f>SUM(V9:V21)</f>
        <v>0</v>
      </c>
      <c r="W22" s="58">
        <f t="shared" ref="W22:Z22" si="2">SUM(W11:W21)</f>
        <v>0</v>
      </c>
      <c r="X22" s="51">
        <f t="shared" si="2"/>
        <v>0</v>
      </c>
      <c r="Y22" s="50">
        <f t="shared" si="2"/>
        <v>0</v>
      </c>
      <c r="Z22" s="58">
        <f t="shared" si="2"/>
        <v>0</v>
      </c>
      <c r="AA22" s="59"/>
      <c r="AB22" s="51"/>
      <c r="AC22" s="51"/>
      <c r="AD22" s="66"/>
      <c r="AE22" s="48"/>
    </row>
    <row r="23" spans="1:31" x14ac:dyDescent="0.2">
      <c r="A23" s="35">
        <v>19</v>
      </c>
      <c r="B23" s="20">
        <v>2045</v>
      </c>
      <c r="C23" s="36"/>
      <c r="D23" s="120">
        <v>3425</v>
      </c>
      <c r="E23" s="70">
        <f t="shared" si="1"/>
        <v>102.75</v>
      </c>
      <c r="F23" s="37">
        <v>0</v>
      </c>
      <c r="G23" s="36"/>
      <c r="H23" s="37"/>
      <c r="I23" s="37"/>
      <c r="J23" s="37"/>
      <c r="K23" s="48"/>
      <c r="L23" s="65"/>
      <c r="M23" s="61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7"/>
      <c r="Z23" s="66"/>
      <c r="AA23" s="66"/>
      <c r="AB23" s="66"/>
      <c r="AC23" s="66"/>
      <c r="AD23" s="66"/>
      <c r="AE23" s="48"/>
    </row>
    <row r="24" spans="1:31" x14ac:dyDescent="0.2">
      <c r="A24" s="35">
        <v>20</v>
      </c>
      <c r="B24" s="20">
        <v>2046</v>
      </c>
      <c r="C24" s="36"/>
      <c r="D24" s="120">
        <v>3653</v>
      </c>
      <c r="E24" s="70">
        <f t="shared" si="1"/>
        <v>109.58999999999999</v>
      </c>
      <c r="F24" s="37">
        <v>0</v>
      </c>
      <c r="G24" s="36"/>
      <c r="H24" s="37"/>
      <c r="I24" s="37"/>
      <c r="J24" s="37"/>
      <c r="K24" s="48"/>
      <c r="L24" s="65"/>
      <c r="M24" s="48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7"/>
      <c r="Z24" s="66"/>
      <c r="AA24" s="66"/>
      <c r="AB24" s="66"/>
      <c r="AC24" s="66"/>
      <c r="AD24" s="66"/>
      <c r="AE24" s="48"/>
    </row>
    <row r="25" spans="1:31" x14ac:dyDescent="0.2">
      <c r="A25" s="35">
        <v>21</v>
      </c>
      <c r="B25" s="20">
        <v>2047</v>
      </c>
      <c r="C25" s="37"/>
      <c r="D25" s="121">
        <v>3710</v>
      </c>
      <c r="E25" s="70">
        <f t="shared" si="1"/>
        <v>111.3</v>
      </c>
      <c r="F25" s="37">
        <v>0</v>
      </c>
      <c r="G25" s="36"/>
      <c r="H25" s="37"/>
      <c r="I25" s="37"/>
      <c r="J25" s="37"/>
      <c r="K25" s="48"/>
      <c r="L25" s="60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2"/>
      <c r="Z25" s="61"/>
      <c r="AA25" s="61"/>
      <c r="AB25" s="61"/>
      <c r="AC25" s="61"/>
      <c r="AD25" s="61"/>
      <c r="AE25" s="48"/>
    </row>
    <row r="26" spans="1:31" x14ac:dyDescent="0.2">
      <c r="A26" s="35">
        <v>22</v>
      </c>
      <c r="B26" s="20">
        <v>2048</v>
      </c>
      <c r="C26" s="37"/>
      <c r="D26" s="121">
        <v>3800</v>
      </c>
      <c r="E26" s="70">
        <f t="shared" si="1"/>
        <v>114</v>
      </c>
      <c r="F26" s="37"/>
      <c r="G26" s="37"/>
      <c r="H26" s="37"/>
      <c r="I26" s="37"/>
      <c r="J26" s="37"/>
      <c r="K26" s="48"/>
      <c r="L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</row>
    <row r="27" spans="1:31" x14ac:dyDescent="0.2">
      <c r="A27" s="38" t="s">
        <v>33</v>
      </c>
      <c r="B27" s="39" t="s">
        <v>34</v>
      </c>
      <c r="C27" s="40"/>
      <c r="D27" s="40"/>
      <c r="E27" s="122">
        <f>SUM(E6:E26)</f>
        <v>1685.2</v>
      </c>
      <c r="F27" s="41"/>
      <c r="G27" s="41"/>
      <c r="H27" s="40" t="s">
        <v>98</v>
      </c>
      <c r="I27" s="40" t="s">
        <v>20</v>
      </c>
      <c r="J27" s="40" t="s">
        <v>35</v>
      </c>
    </row>
    <row r="28" spans="1:31" x14ac:dyDescent="0.2">
      <c r="A28" s="26"/>
      <c r="B28" s="32"/>
      <c r="C28" s="27"/>
      <c r="D28" s="27"/>
      <c r="E28" s="27"/>
      <c r="F28" s="27"/>
      <c r="G28" s="27"/>
      <c r="H28" s="27"/>
      <c r="I28" s="27"/>
      <c r="J28" s="27"/>
    </row>
    <row r="29" spans="1:31" x14ac:dyDescent="0.2">
      <c r="A29" s="26"/>
      <c r="B29" s="32"/>
      <c r="C29" s="27"/>
      <c r="D29" s="27"/>
      <c r="E29" s="27"/>
      <c r="F29" s="27"/>
      <c r="G29" s="27"/>
      <c r="H29" s="27"/>
      <c r="I29" s="27"/>
      <c r="J29" s="27"/>
    </row>
    <row r="30" spans="1:31" x14ac:dyDescent="0.2">
      <c r="A30" s="26"/>
      <c r="B30" s="32"/>
      <c r="C30" s="27"/>
      <c r="D30" s="27"/>
      <c r="E30" s="27"/>
      <c r="F30" s="27"/>
      <c r="G30" s="27"/>
      <c r="H30" s="27"/>
      <c r="I30" s="27"/>
      <c r="J30" s="27"/>
    </row>
    <row r="31" spans="1:31" x14ac:dyDescent="0.2">
      <c r="A31" s="26"/>
      <c r="B31" s="32"/>
      <c r="C31" s="27"/>
      <c r="D31" s="27"/>
      <c r="E31" s="27"/>
      <c r="F31" s="27"/>
      <c r="G31" s="27"/>
      <c r="H31" s="27"/>
      <c r="I31" s="27"/>
      <c r="J31" s="27"/>
    </row>
    <row r="32" spans="1:31" ht="47.25" x14ac:dyDescent="0.2">
      <c r="A32" s="28" t="s">
        <v>119</v>
      </c>
      <c r="B32" s="33" t="s">
        <v>36</v>
      </c>
      <c r="C32" s="29"/>
      <c r="D32" s="63" t="s">
        <v>37</v>
      </c>
      <c r="E32" s="30"/>
      <c r="F32" s="30" t="s">
        <v>96</v>
      </c>
      <c r="G32" s="30" t="s">
        <v>97</v>
      </c>
      <c r="H32" s="64"/>
      <c r="I32" s="30"/>
      <c r="J32" s="30"/>
    </row>
    <row r="33" spans="1:10" x14ac:dyDescent="0.2">
      <c r="A33" s="26"/>
      <c r="B33" s="32"/>
      <c r="C33" s="27"/>
      <c r="D33" s="27"/>
      <c r="E33" s="27"/>
      <c r="F33" s="27"/>
      <c r="G33" s="27"/>
      <c r="H33" s="27"/>
      <c r="I33" s="27"/>
      <c r="J33" s="27"/>
    </row>
    <row r="34" spans="1:10" x14ac:dyDescent="0.2">
      <c r="A34" s="26"/>
      <c r="B34" s="32"/>
      <c r="C34" s="27"/>
      <c r="D34" s="27"/>
      <c r="E34" s="27"/>
      <c r="F34" s="27"/>
      <c r="G34" s="27"/>
      <c r="H34" s="27"/>
      <c r="I34" s="27"/>
      <c r="J34" s="27"/>
    </row>
    <row r="35" spans="1:10" x14ac:dyDescent="0.2">
      <c r="A35" s="26"/>
      <c r="B35" s="32"/>
      <c r="C35" s="27"/>
      <c r="D35" s="27"/>
      <c r="E35" s="27"/>
      <c r="F35" s="27"/>
      <c r="G35" s="27"/>
      <c r="H35" s="27"/>
      <c r="I35" s="27"/>
      <c r="J35" s="27"/>
    </row>
    <row r="36" spans="1:10" x14ac:dyDescent="0.2">
      <c r="A36" s="26"/>
      <c r="B36" s="32"/>
      <c r="C36" s="27"/>
      <c r="D36" s="27"/>
      <c r="E36" s="27"/>
      <c r="F36" s="27"/>
      <c r="G36" s="27"/>
      <c r="H36" s="27"/>
      <c r="I36" s="27"/>
      <c r="J36" s="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Welcome</vt:lpstr>
      <vt:lpstr>Summary</vt:lpstr>
      <vt:lpstr>Past Performance</vt:lpstr>
      <vt:lpstr>Future Report</vt:lpstr>
      <vt:lpstr>Investment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di4yt</dc:creator>
  <cp:lastModifiedBy>di4yt</cp:lastModifiedBy>
  <dcterms:created xsi:type="dcterms:W3CDTF">2025-09-11T11:07:08Z</dcterms:created>
  <dcterms:modified xsi:type="dcterms:W3CDTF">2025-12-11T11:18:56Z</dcterms:modified>
</cp:coreProperties>
</file>